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na\Desktop\COFIDE\TRANSPORTISTAS\"/>
    </mc:Choice>
  </mc:AlternateContent>
  <bookViews>
    <workbookView xWindow="0" yWindow="0" windowWidth="20490" windowHeight="7350" activeTab="3"/>
  </bookViews>
  <sheets>
    <sheet name="CC" sheetId="3" r:id="rId1"/>
    <sheet name="MC-PE" sheetId="2" r:id="rId2"/>
    <sheet name="Corrida autotransporte" sheetId="10" r:id="rId3"/>
    <sheet name="CV" sheetId="11" r:id="rId4"/>
    <sheet name="Costos de operaciòn" sheetId="1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1" l="1"/>
  <c r="C28" i="11"/>
  <c r="C11" i="12"/>
  <c r="B13" i="11"/>
  <c r="N13" i="10"/>
  <c r="N10" i="10"/>
  <c r="N7" i="10"/>
  <c r="N5" i="10"/>
  <c r="N3" i="10"/>
  <c r="C27" i="12"/>
  <c r="C26" i="12"/>
  <c r="C10" i="12"/>
  <c r="C22" i="12"/>
  <c r="C4" i="12"/>
  <c r="C29" i="12" l="1"/>
  <c r="I6" i="10"/>
  <c r="I5" i="10"/>
  <c r="I7" i="10" s="1"/>
  <c r="I4" i="10"/>
  <c r="H10" i="10"/>
  <c r="F26" i="10" l="1"/>
  <c r="H12" i="10"/>
  <c r="H11" i="10"/>
  <c r="H7" i="10"/>
  <c r="H13" i="10" l="1"/>
  <c r="F24" i="10" s="1"/>
  <c r="F23" i="10" l="1"/>
  <c r="F25" i="10" s="1"/>
  <c r="F27" i="10" s="1"/>
  <c r="H19" i="2" l="1"/>
  <c r="D18" i="2"/>
  <c r="H12" i="2"/>
  <c r="D10" i="2"/>
  <c r="D9" i="2"/>
  <c r="D11" i="2" s="1"/>
  <c r="H21" i="2" l="1"/>
  <c r="D34" i="2"/>
  <c r="C38" i="2" s="1"/>
  <c r="D19" i="2"/>
  <c r="D21" i="2"/>
  <c r="H20" i="2"/>
  <c r="D35" i="2"/>
  <c r="H10" i="2" l="1"/>
  <c r="H9" i="2"/>
  <c r="D26" i="2" l="1"/>
  <c r="H11" i="2"/>
  <c r="D25" i="2" s="1"/>
  <c r="C29" i="2" s="1"/>
</calcChain>
</file>

<file path=xl/sharedStrings.xml><?xml version="1.0" encoding="utf-8"?>
<sst xmlns="http://schemas.openxmlformats.org/spreadsheetml/2006/main" count="223" uniqueCount="161">
  <si>
    <t>PV</t>
  </si>
  <si>
    <t>INGRESO TOTAL</t>
  </si>
  <si>
    <t>COSTOS FIJOS</t>
  </si>
  <si>
    <t>Mantenimiento</t>
  </si>
  <si>
    <t>Seguro</t>
  </si>
  <si>
    <t>INGRESOS</t>
  </si>
  <si>
    <t>COSTOS VARIABLE</t>
  </si>
  <si>
    <t>CONTRIBUCIÓN MARGINAL</t>
  </si>
  <si>
    <t>CF</t>
  </si>
  <si>
    <t>GANE A NIVEL TOTAL POR ESA BOMBA</t>
  </si>
  <si>
    <t>INDIVIDUAL/ POR UNIDAD</t>
  </si>
  <si>
    <t>PRECIO PROMEDIO DE VENTA</t>
  </si>
  <si>
    <t>CV UNITARIO</t>
  </si>
  <si>
    <t>MCU</t>
  </si>
  <si>
    <t>VOLUMEN</t>
  </si>
  <si>
    <t>COSTO VARIBLE ( EL DE FACTURA)</t>
  </si>
  <si>
    <t>Precio de Venta</t>
  </si>
  <si>
    <t>Costo Variable unitario</t>
  </si>
  <si>
    <t>Csotos Fijos</t>
  </si>
  <si>
    <t>MARGEN DE CONTRIBUCIÓN</t>
  </si>
  <si>
    <t>VENTAS</t>
  </si>
  <si>
    <t>CVU</t>
  </si>
  <si>
    <t>COSTO DE VENTAS</t>
  </si>
  <si>
    <t>UTILIDAD/PÉRDIDA (OPERATIVA)</t>
  </si>
  <si>
    <t>PE UNIDADES</t>
  </si>
  <si>
    <t>PE UNIDADES DE VENTA.</t>
  </si>
  <si>
    <t>RMC</t>
  </si>
  <si>
    <t>UNIDADES</t>
  </si>
  <si>
    <t>PE. UNIDADES</t>
  </si>
  <si>
    <t>RMC =</t>
  </si>
  <si>
    <t>Centro de Costos</t>
  </si>
  <si>
    <t>Cta.Entidad</t>
  </si>
  <si>
    <t>Descripción Cta.</t>
  </si>
  <si>
    <t>Cta.</t>
  </si>
  <si>
    <t>6000-000-00</t>
  </si>
  <si>
    <t>131-001</t>
  </si>
  <si>
    <t>Total</t>
  </si>
  <si>
    <r>
      <t>60</t>
    </r>
    <r>
      <rPr>
        <b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>-000-00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</si>
  <si>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</si>
  <si>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</si>
  <si>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-304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</si>
  <si>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-404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</si>
  <si>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-504</t>
    </r>
  </si>
  <si>
    <t>PE=  CF/MCU</t>
  </si>
  <si>
    <t>TOTAL DE COSTO VARIABLE</t>
  </si>
  <si>
    <t>100-001-01</t>
  </si>
  <si>
    <t>100-001-02</t>
  </si>
  <si>
    <t>7000-000-00</t>
  </si>
  <si>
    <t>Operaciones</t>
  </si>
  <si>
    <t>100-001-03</t>
  </si>
  <si>
    <t>Operaciones de entrega regional</t>
  </si>
  <si>
    <t>Operaciones de entrega local</t>
  </si>
  <si>
    <t>Operaciones de recorrido mixto</t>
  </si>
  <si>
    <t>Operaciones de carga pesada en corta distancia</t>
  </si>
  <si>
    <t>Operaciones de transporte internacional</t>
  </si>
  <si>
    <t>100-001-04</t>
  </si>
  <si>
    <t>100-001-05</t>
  </si>
  <si>
    <t>CARACTERÍSTICAS DEL PRODUCTO</t>
  </si>
  <si>
    <t>Tamaño</t>
  </si>
  <si>
    <t>Peso</t>
  </si>
  <si>
    <t>Fragilidad</t>
  </si>
  <si>
    <t>Peligrosidad</t>
  </si>
  <si>
    <t>Congelado</t>
  </si>
  <si>
    <t>Liquido</t>
  </si>
  <si>
    <t>Granel</t>
  </si>
  <si>
    <t>131-002</t>
  </si>
  <si>
    <t>131-003</t>
  </si>
  <si>
    <t>131-004</t>
  </si>
  <si>
    <t>131-005</t>
  </si>
  <si>
    <t>131-006</t>
  </si>
  <si>
    <t>131-007</t>
  </si>
  <si>
    <t>ECONOMÍA DEL VEHÍCULO</t>
  </si>
  <si>
    <t>Consumo de combustible</t>
  </si>
  <si>
    <t>Desgaste de las llantas</t>
  </si>
  <si>
    <t>Complejidad del mantenimiento</t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</si>
  <si>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</si>
  <si>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</si>
  <si>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-304</t>
    </r>
  </si>
  <si>
    <t>EQUIPO COMPLEMENTARIO</t>
  </si>
  <si>
    <t>Grúas propias</t>
  </si>
  <si>
    <t>Refrigeración</t>
  </si>
  <si>
    <t>Calefacción</t>
  </si>
  <si>
    <t>Extinguidores</t>
  </si>
  <si>
    <t>Montacargas</t>
  </si>
  <si>
    <t>SEGURIDAD DEL VEHÍCULO</t>
  </si>
  <si>
    <t>Alarmas</t>
  </si>
  <si>
    <t>Cerraduras</t>
  </si>
  <si>
    <t>Dispositivo de rastreo con GPS</t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</si>
  <si>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</si>
  <si>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</si>
  <si>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-304</t>
    </r>
  </si>
  <si>
    <t>6070-000-00</t>
  </si>
  <si>
    <t>6020-000-00</t>
  </si>
  <si>
    <t>Operaciones regionales</t>
  </si>
  <si>
    <t>Precio</t>
  </si>
  <si>
    <t>Ingresos Totales</t>
  </si>
  <si>
    <t>Lavado y engradado</t>
  </si>
  <si>
    <t>Costo de combustible</t>
  </si>
  <si>
    <t>Servicios</t>
  </si>
  <si>
    <t>Salarios de Conductor</t>
  </si>
  <si>
    <t>Financiación del vehiculo</t>
  </si>
  <si>
    <t>Precio del diésel es de  20.28</t>
  </si>
  <si>
    <t>km/galón</t>
  </si>
  <si>
    <t>precio diésel</t>
  </si>
  <si>
    <t>fugas de combustible</t>
  </si>
  <si>
    <t>motor dañado</t>
  </si>
  <si>
    <t>robos</t>
  </si>
  <si>
    <t>mala consucción</t>
  </si>
  <si>
    <t>Un excesivo costo de combustible pude ser:</t>
  </si>
  <si>
    <t>Combustible, importante gestionar de manera regular</t>
  </si>
  <si>
    <t>Ejemplo</t>
  </si>
  <si>
    <t>Redimiento de motor disel de un camión es de 25KM/galón</t>
  </si>
  <si>
    <t>Costos de aceite y lubricantes</t>
  </si>
  <si>
    <t>pesos /km</t>
  </si>
  <si>
    <t>pesos/Km</t>
  </si>
  <si>
    <t>Costos de Neumáticos</t>
  </si>
  <si>
    <t>costos por llanta</t>
  </si>
  <si>
    <t>Recorre</t>
  </si>
  <si>
    <t>Costo total</t>
  </si>
  <si>
    <t>km</t>
  </si>
  <si>
    <t xml:space="preserve"> = Costo varible del neumatico</t>
  </si>
  <si>
    <t>neumáticos</t>
  </si>
  <si>
    <t xml:space="preserve">Camión utiliza </t>
  </si>
  <si>
    <t>pesos/km</t>
  </si>
  <si>
    <t>Costos de mantenimiento y reparaciones</t>
  </si>
  <si>
    <t>MO especializada, refacciones, taller</t>
  </si>
  <si>
    <t>Elementos del Costo</t>
  </si>
  <si>
    <t>Dìas trabajados en el año (52 semanas * 5)</t>
  </si>
  <si>
    <t>Valor</t>
  </si>
  <si>
    <t>Unidad</t>
  </si>
  <si>
    <t>dìas</t>
  </si>
  <si>
    <t>Kilometraje anual estimado</t>
  </si>
  <si>
    <t>Costos Fijos</t>
  </si>
  <si>
    <t>Costo Fijo històrico anual</t>
  </si>
  <si>
    <t>Pesos/vehìculo</t>
  </si>
  <si>
    <t>pesos/ dìa</t>
  </si>
  <si>
    <t>Costos Variable (operativos)</t>
  </si>
  <si>
    <t>Combustible</t>
  </si>
  <si>
    <t>Neumàticos</t>
  </si>
  <si>
    <t>Aceite y Lubricantes</t>
  </si>
  <si>
    <t>Peajes y accesos</t>
  </si>
  <si>
    <t>Reparaciones</t>
  </si>
  <si>
    <t>TOTAL DE COSTOS VARIABLES</t>
  </si>
  <si>
    <t>Costos de Administración</t>
  </si>
  <si>
    <t>Costos de Administración histórico anual</t>
  </si>
  <si>
    <t>pesos/vehículo</t>
  </si>
  <si>
    <t>pesos/ día</t>
  </si>
  <si>
    <t>Si  cada unidad me deja :</t>
  </si>
  <si>
    <t>Qué volumen de servicios necesito para estar arriba de mi PE???</t>
  </si>
  <si>
    <t>Qué servicio te da utilidad???</t>
  </si>
  <si>
    <t>Qué servicio te da mayor margen??</t>
  </si>
  <si>
    <t>Simulador que pasa si… lo das a das a 20,000??</t>
  </si>
  <si>
    <t>En función del rendimiento del motor,duración de neumáticos, MO de Mantenimiento</t>
  </si>
  <si>
    <t xml:space="preserve"> =20.28/25</t>
  </si>
  <si>
    <t>Total de costos</t>
  </si>
  <si>
    <t>Carga</t>
  </si>
  <si>
    <t>100-001-06</t>
  </si>
  <si>
    <t>Costo administración diario (3000/260)</t>
  </si>
  <si>
    <t>Costo administración por kilómetro( 3000/12000)</t>
  </si>
  <si>
    <t>Costos Fijo diario (14,000.-/260)</t>
  </si>
  <si>
    <t>Costo Fijo por Kilometro (14,000/120,000)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</si>
</sst>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6" formatCode="_-* #,##0.000_-;\-* #,##0.000_-;_-* &quot;-&quot;??_-;_-@_-"/>
    <numFmt numFmtId="168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0" fontId="2" fillId="0" borderId="0" xfId="0" applyFont="1"/>
    <xf numFmtId="43" fontId="0" fillId="0" borderId="0" xfId="1" applyFont="1" applyAlignment="1">
      <alignment horizontal="center"/>
    </xf>
    <xf numFmtId="0" fontId="2" fillId="0" borderId="2" xfId="0" applyFont="1" applyBorder="1"/>
    <xf numFmtId="43" fontId="0" fillId="0" borderId="1" xfId="0" applyNumberFormat="1" applyBorder="1"/>
    <xf numFmtId="43" fontId="2" fillId="0" borderId="0" xfId="0" applyNumberFormat="1" applyFont="1"/>
    <xf numFmtId="43" fontId="2" fillId="0" borderId="0" xfId="1" applyFont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7" xfId="0" applyBorder="1"/>
    <xf numFmtId="43" fontId="0" fillId="0" borderId="0" xfId="0" applyNumberFormat="1" applyBorder="1" applyAlignment="1"/>
    <xf numFmtId="43" fontId="0" fillId="0" borderId="9" xfId="0" applyNumberForma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" xfId="1" applyNumberFormat="1" applyFont="1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9" fontId="0" fillId="0" borderId="2" xfId="2" applyFont="1" applyBorder="1" applyAlignment="1">
      <alignment horizontal="center"/>
    </xf>
    <xf numFmtId="9" fontId="0" fillId="0" borderId="1" xfId="2" applyFont="1" applyBorder="1"/>
    <xf numFmtId="9" fontId="0" fillId="0" borderId="0" xfId="2" applyFont="1" applyBorder="1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/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43" fontId="2" fillId="0" borderId="2" xfId="1" applyFont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left" indent="1"/>
    </xf>
    <xf numFmtId="0" fontId="0" fillId="4" borderId="2" xfId="0" applyFill="1" applyBorder="1"/>
    <xf numFmtId="0" fontId="0" fillId="4" borderId="3" xfId="0" applyFill="1" applyBorder="1"/>
    <xf numFmtId="0" fontId="0" fillId="5" borderId="2" xfId="0" applyFill="1" applyBorder="1"/>
    <xf numFmtId="0" fontId="0" fillId="6" borderId="2" xfId="0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3" borderId="0" xfId="0" applyFill="1"/>
    <xf numFmtId="3" fontId="0" fillId="0" borderId="2" xfId="0" applyNumberFormat="1" applyBorder="1"/>
    <xf numFmtId="166" fontId="0" fillId="0" borderId="2" xfId="0" applyNumberFormat="1" applyBorder="1"/>
    <xf numFmtId="168" fontId="0" fillId="0" borderId="2" xfId="0" applyNumberFormat="1" applyBorder="1"/>
    <xf numFmtId="168" fontId="2" fillId="0" borderId="2" xfId="0" applyNumberFormat="1" applyFont="1" applyBorder="1"/>
    <xf numFmtId="0" fontId="2" fillId="3" borderId="0" xfId="0" applyFont="1" applyFill="1"/>
    <xf numFmtId="2" fontId="0" fillId="0" borderId="2" xfId="0" applyNumberFormat="1" applyBorder="1"/>
    <xf numFmtId="164" fontId="0" fillId="0" borderId="2" xfId="1" applyNumberFormat="1" applyFont="1" applyBorder="1"/>
    <xf numFmtId="0" fontId="0" fillId="7" borderId="0" xfId="0" applyFill="1"/>
    <xf numFmtId="0" fontId="0" fillId="0" borderId="0" xfId="0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6</xdr:row>
      <xdr:rowOff>95250</xdr:rowOff>
    </xdr:from>
    <xdr:to>
      <xdr:col>3</xdr:col>
      <xdr:colOff>628650</xdr:colOff>
      <xdr:row>12</xdr:row>
      <xdr:rowOff>95250</xdr:rowOff>
    </xdr:to>
    <xdr:cxnSp macro="">
      <xdr:nvCxnSpPr>
        <xdr:cNvPr id="2" name="6 Conector recto"/>
        <xdr:cNvCxnSpPr/>
      </xdr:nvCxnSpPr>
      <xdr:spPr>
        <a:xfrm>
          <a:off x="4210050" y="1238250"/>
          <a:ext cx="9525" cy="11430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7</xdr:row>
      <xdr:rowOff>114300</xdr:rowOff>
    </xdr:from>
    <xdr:to>
      <xdr:col>4</xdr:col>
      <xdr:colOff>428625</xdr:colOff>
      <xdr:row>7</xdr:row>
      <xdr:rowOff>123825</xdr:rowOff>
    </xdr:to>
    <xdr:cxnSp macro="">
      <xdr:nvCxnSpPr>
        <xdr:cNvPr id="3" name="9 Conector recto de flecha"/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8</xdr:row>
      <xdr:rowOff>123825</xdr:rowOff>
    </xdr:from>
    <xdr:to>
      <xdr:col>4</xdr:col>
      <xdr:colOff>419100</xdr:colOff>
      <xdr:row>8</xdr:row>
      <xdr:rowOff>133350</xdr:rowOff>
    </xdr:to>
    <xdr:cxnSp macro="">
      <xdr:nvCxnSpPr>
        <xdr:cNvPr id="4" name="10 Conector recto de flecha"/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9</xdr:row>
      <xdr:rowOff>114300</xdr:rowOff>
    </xdr:from>
    <xdr:to>
      <xdr:col>4</xdr:col>
      <xdr:colOff>428625</xdr:colOff>
      <xdr:row>9</xdr:row>
      <xdr:rowOff>123825</xdr:rowOff>
    </xdr:to>
    <xdr:cxnSp macro="">
      <xdr:nvCxnSpPr>
        <xdr:cNvPr id="5" name="11 Conector recto de flecha"/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10</xdr:row>
      <xdr:rowOff>104775</xdr:rowOff>
    </xdr:from>
    <xdr:to>
      <xdr:col>4</xdr:col>
      <xdr:colOff>438150</xdr:colOff>
      <xdr:row>10</xdr:row>
      <xdr:rowOff>114300</xdr:rowOff>
    </xdr:to>
    <xdr:cxnSp macro="">
      <xdr:nvCxnSpPr>
        <xdr:cNvPr id="6" name="12 Conector recto de flecha"/>
        <xdr:cNvCxnSpPr/>
      </xdr:nvCxnSpPr>
      <xdr:spPr>
        <a:xfrm flipV="1">
          <a:off x="3467100" y="2009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</xdr:row>
      <xdr:rowOff>85725</xdr:rowOff>
    </xdr:from>
    <xdr:to>
      <xdr:col>4</xdr:col>
      <xdr:colOff>428625</xdr:colOff>
      <xdr:row>6</xdr:row>
      <xdr:rowOff>85726</xdr:rowOff>
    </xdr:to>
    <xdr:cxnSp macro="">
      <xdr:nvCxnSpPr>
        <xdr:cNvPr id="7" name="13 Conector recto de flecha"/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19</xdr:row>
      <xdr:rowOff>95250</xdr:rowOff>
    </xdr:from>
    <xdr:to>
      <xdr:col>3</xdr:col>
      <xdr:colOff>628650</xdr:colOff>
      <xdr:row>24</xdr:row>
      <xdr:rowOff>19050</xdr:rowOff>
    </xdr:to>
    <xdr:cxnSp macro="">
      <xdr:nvCxnSpPr>
        <xdr:cNvPr id="8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20</xdr:row>
      <xdr:rowOff>114300</xdr:rowOff>
    </xdr:from>
    <xdr:to>
      <xdr:col>4</xdr:col>
      <xdr:colOff>428625</xdr:colOff>
      <xdr:row>20</xdr:row>
      <xdr:rowOff>123825</xdr:rowOff>
    </xdr:to>
    <xdr:cxnSp macro="">
      <xdr:nvCxnSpPr>
        <xdr:cNvPr id="9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21</xdr:row>
      <xdr:rowOff>123825</xdr:rowOff>
    </xdr:from>
    <xdr:to>
      <xdr:col>4</xdr:col>
      <xdr:colOff>419100</xdr:colOff>
      <xdr:row>21</xdr:row>
      <xdr:rowOff>133350</xdr:rowOff>
    </xdr:to>
    <xdr:cxnSp macro="">
      <xdr:nvCxnSpPr>
        <xdr:cNvPr id="10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22</xdr:row>
      <xdr:rowOff>114300</xdr:rowOff>
    </xdr:from>
    <xdr:to>
      <xdr:col>4</xdr:col>
      <xdr:colOff>428625</xdr:colOff>
      <xdr:row>22</xdr:row>
      <xdr:rowOff>123825</xdr:rowOff>
    </xdr:to>
    <xdr:cxnSp macro="">
      <xdr:nvCxnSpPr>
        <xdr:cNvPr id="11" name="19 Conector recto de flecha"/>
        <xdr:cNvCxnSpPr/>
      </xdr:nvCxnSpPr>
      <xdr:spPr>
        <a:xfrm flipV="1">
          <a:off x="3457575" y="4305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23</xdr:row>
      <xdr:rowOff>104775</xdr:rowOff>
    </xdr:from>
    <xdr:to>
      <xdr:col>4</xdr:col>
      <xdr:colOff>438150</xdr:colOff>
      <xdr:row>23</xdr:row>
      <xdr:rowOff>114300</xdr:rowOff>
    </xdr:to>
    <xdr:cxnSp macro="">
      <xdr:nvCxnSpPr>
        <xdr:cNvPr id="12" name="20 Conector recto de flecha"/>
        <xdr:cNvCxnSpPr/>
      </xdr:nvCxnSpPr>
      <xdr:spPr>
        <a:xfrm flipV="1">
          <a:off x="3467100" y="44862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19</xdr:row>
      <xdr:rowOff>85725</xdr:rowOff>
    </xdr:from>
    <xdr:to>
      <xdr:col>4</xdr:col>
      <xdr:colOff>428625</xdr:colOff>
      <xdr:row>19</xdr:row>
      <xdr:rowOff>85726</xdr:rowOff>
    </xdr:to>
    <xdr:cxnSp macro="">
      <xdr:nvCxnSpPr>
        <xdr:cNvPr id="13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33</xdr:row>
      <xdr:rowOff>95250</xdr:rowOff>
    </xdr:from>
    <xdr:to>
      <xdr:col>3</xdr:col>
      <xdr:colOff>628650</xdr:colOff>
      <xdr:row>36</xdr:row>
      <xdr:rowOff>19050</xdr:rowOff>
    </xdr:to>
    <xdr:cxnSp macro="">
      <xdr:nvCxnSpPr>
        <xdr:cNvPr id="14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34</xdr:row>
      <xdr:rowOff>114300</xdr:rowOff>
    </xdr:from>
    <xdr:to>
      <xdr:col>4</xdr:col>
      <xdr:colOff>428625</xdr:colOff>
      <xdr:row>34</xdr:row>
      <xdr:rowOff>123825</xdr:rowOff>
    </xdr:to>
    <xdr:cxnSp macro="">
      <xdr:nvCxnSpPr>
        <xdr:cNvPr id="15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35</xdr:row>
      <xdr:rowOff>123825</xdr:rowOff>
    </xdr:from>
    <xdr:to>
      <xdr:col>4</xdr:col>
      <xdr:colOff>419100</xdr:colOff>
      <xdr:row>35</xdr:row>
      <xdr:rowOff>133350</xdr:rowOff>
    </xdr:to>
    <xdr:cxnSp macro="">
      <xdr:nvCxnSpPr>
        <xdr:cNvPr id="16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33</xdr:row>
      <xdr:rowOff>85725</xdr:rowOff>
    </xdr:from>
    <xdr:to>
      <xdr:col>4</xdr:col>
      <xdr:colOff>428625</xdr:colOff>
      <xdr:row>33</xdr:row>
      <xdr:rowOff>85726</xdr:rowOff>
    </xdr:to>
    <xdr:cxnSp macro="">
      <xdr:nvCxnSpPr>
        <xdr:cNvPr id="19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43</xdr:row>
      <xdr:rowOff>95250</xdr:rowOff>
    </xdr:from>
    <xdr:to>
      <xdr:col>3</xdr:col>
      <xdr:colOff>628650</xdr:colOff>
      <xdr:row>46</xdr:row>
      <xdr:rowOff>19050</xdr:rowOff>
    </xdr:to>
    <xdr:cxnSp macro="">
      <xdr:nvCxnSpPr>
        <xdr:cNvPr id="20" name="16 Conector recto"/>
        <xdr:cNvCxnSpPr/>
      </xdr:nvCxnSpPr>
      <xdr:spPr>
        <a:xfrm>
          <a:off x="3438525" y="6381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44</xdr:row>
      <xdr:rowOff>114300</xdr:rowOff>
    </xdr:from>
    <xdr:to>
      <xdr:col>4</xdr:col>
      <xdr:colOff>428625</xdr:colOff>
      <xdr:row>44</xdr:row>
      <xdr:rowOff>123825</xdr:rowOff>
    </xdr:to>
    <xdr:cxnSp macro="">
      <xdr:nvCxnSpPr>
        <xdr:cNvPr id="21" name="17 Conector recto de flecha"/>
        <xdr:cNvCxnSpPr/>
      </xdr:nvCxnSpPr>
      <xdr:spPr>
        <a:xfrm flipV="1">
          <a:off x="3457575" y="6591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45</xdr:row>
      <xdr:rowOff>123825</xdr:rowOff>
    </xdr:from>
    <xdr:to>
      <xdr:col>4</xdr:col>
      <xdr:colOff>419100</xdr:colOff>
      <xdr:row>45</xdr:row>
      <xdr:rowOff>133350</xdr:rowOff>
    </xdr:to>
    <xdr:cxnSp macro="">
      <xdr:nvCxnSpPr>
        <xdr:cNvPr id="22" name="18 Conector recto de flecha"/>
        <xdr:cNvCxnSpPr/>
      </xdr:nvCxnSpPr>
      <xdr:spPr>
        <a:xfrm flipV="1">
          <a:off x="3448050" y="6791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43</xdr:row>
      <xdr:rowOff>85725</xdr:rowOff>
    </xdr:from>
    <xdr:to>
      <xdr:col>4</xdr:col>
      <xdr:colOff>428625</xdr:colOff>
      <xdr:row>43</xdr:row>
      <xdr:rowOff>85726</xdr:rowOff>
    </xdr:to>
    <xdr:cxnSp macro="">
      <xdr:nvCxnSpPr>
        <xdr:cNvPr id="23" name="21 Conector recto de flecha"/>
        <xdr:cNvCxnSpPr/>
      </xdr:nvCxnSpPr>
      <xdr:spPr>
        <a:xfrm flipV="1">
          <a:off x="2876550" y="6372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52</xdr:row>
      <xdr:rowOff>95250</xdr:rowOff>
    </xdr:from>
    <xdr:to>
      <xdr:col>3</xdr:col>
      <xdr:colOff>628650</xdr:colOff>
      <xdr:row>57</xdr:row>
      <xdr:rowOff>19050</xdr:rowOff>
    </xdr:to>
    <xdr:cxnSp macro="">
      <xdr:nvCxnSpPr>
        <xdr:cNvPr id="43" name="6 Conector recto"/>
        <xdr:cNvCxnSpPr/>
      </xdr:nvCxnSpPr>
      <xdr:spPr>
        <a:xfrm>
          <a:off x="3438525" y="17240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53</xdr:row>
      <xdr:rowOff>114300</xdr:rowOff>
    </xdr:from>
    <xdr:to>
      <xdr:col>4</xdr:col>
      <xdr:colOff>428625</xdr:colOff>
      <xdr:row>53</xdr:row>
      <xdr:rowOff>123825</xdr:rowOff>
    </xdr:to>
    <xdr:cxnSp macro="">
      <xdr:nvCxnSpPr>
        <xdr:cNvPr id="44" name="9 Conector recto de flecha"/>
        <xdr:cNvCxnSpPr/>
      </xdr:nvCxnSpPr>
      <xdr:spPr>
        <a:xfrm flipV="1">
          <a:off x="3457575" y="17449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54</xdr:row>
      <xdr:rowOff>123825</xdr:rowOff>
    </xdr:from>
    <xdr:to>
      <xdr:col>4</xdr:col>
      <xdr:colOff>419100</xdr:colOff>
      <xdr:row>54</xdr:row>
      <xdr:rowOff>133350</xdr:rowOff>
    </xdr:to>
    <xdr:cxnSp macro="">
      <xdr:nvCxnSpPr>
        <xdr:cNvPr id="45" name="10 Conector recto de flecha"/>
        <xdr:cNvCxnSpPr/>
      </xdr:nvCxnSpPr>
      <xdr:spPr>
        <a:xfrm flipV="1">
          <a:off x="3448050" y="17649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55</xdr:row>
      <xdr:rowOff>114300</xdr:rowOff>
    </xdr:from>
    <xdr:to>
      <xdr:col>4</xdr:col>
      <xdr:colOff>428625</xdr:colOff>
      <xdr:row>55</xdr:row>
      <xdr:rowOff>123825</xdr:rowOff>
    </xdr:to>
    <xdr:cxnSp macro="">
      <xdr:nvCxnSpPr>
        <xdr:cNvPr id="46" name="11 Conector recto de flecha"/>
        <xdr:cNvCxnSpPr/>
      </xdr:nvCxnSpPr>
      <xdr:spPr>
        <a:xfrm flipV="1">
          <a:off x="3457575" y="17830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56</xdr:row>
      <xdr:rowOff>104775</xdr:rowOff>
    </xdr:from>
    <xdr:to>
      <xdr:col>4</xdr:col>
      <xdr:colOff>438150</xdr:colOff>
      <xdr:row>56</xdr:row>
      <xdr:rowOff>114300</xdr:rowOff>
    </xdr:to>
    <xdr:cxnSp macro="">
      <xdr:nvCxnSpPr>
        <xdr:cNvPr id="47" name="12 Conector recto de flecha"/>
        <xdr:cNvCxnSpPr/>
      </xdr:nvCxnSpPr>
      <xdr:spPr>
        <a:xfrm flipV="1">
          <a:off x="3467100" y="18011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52</xdr:row>
      <xdr:rowOff>85725</xdr:rowOff>
    </xdr:from>
    <xdr:to>
      <xdr:col>4</xdr:col>
      <xdr:colOff>428625</xdr:colOff>
      <xdr:row>52</xdr:row>
      <xdr:rowOff>85726</xdr:rowOff>
    </xdr:to>
    <xdr:cxnSp macro="">
      <xdr:nvCxnSpPr>
        <xdr:cNvPr id="48" name="13 Conector recto de flecha"/>
        <xdr:cNvCxnSpPr/>
      </xdr:nvCxnSpPr>
      <xdr:spPr>
        <a:xfrm flipV="1">
          <a:off x="2876550" y="17230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11</xdr:row>
      <xdr:rowOff>76200</xdr:rowOff>
    </xdr:from>
    <xdr:to>
      <xdr:col>4</xdr:col>
      <xdr:colOff>419100</xdr:colOff>
      <xdr:row>11</xdr:row>
      <xdr:rowOff>85725</xdr:rowOff>
    </xdr:to>
    <xdr:cxnSp macro="">
      <xdr:nvCxnSpPr>
        <xdr:cNvPr id="49" name="12 Conector recto de flecha"/>
        <xdr:cNvCxnSpPr/>
      </xdr:nvCxnSpPr>
      <xdr:spPr>
        <a:xfrm flipV="1">
          <a:off x="4219575" y="21717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12</xdr:row>
      <xdr:rowOff>76200</xdr:rowOff>
    </xdr:from>
    <xdr:to>
      <xdr:col>4</xdr:col>
      <xdr:colOff>409575</xdr:colOff>
      <xdr:row>12</xdr:row>
      <xdr:rowOff>85725</xdr:rowOff>
    </xdr:to>
    <xdr:cxnSp macro="">
      <xdr:nvCxnSpPr>
        <xdr:cNvPr id="50" name="12 Conector recto de flecha"/>
        <xdr:cNvCxnSpPr/>
      </xdr:nvCxnSpPr>
      <xdr:spPr>
        <a:xfrm flipV="1">
          <a:off x="4210050" y="23622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619126</xdr:colOff>
      <xdr:row>63</xdr:row>
      <xdr:rowOff>95250</xdr:rowOff>
    </xdr:from>
    <xdr:to>
      <xdr:col>3</xdr:col>
      <xdr:colOff>638175</xdr:colOff>
      <xdr:row>68</xdr:row>
      <xdr:rowOff>142875</xdr:rowOff>
    </xdr:to>
    <xdr:cxnSp macro="">
      <xdr:nvCxnSpPr>
        <xdr:cNvPr id="30" name="6 Conector recto"/>
        <xdr:cNvCxnSpPr/>
      </xdr:nvCxnSpPr>
      <xdr:spPr>
        <a:xfrm>
          <a:off x="4210051" y="12096750"/>
          <a:ext cx="19049" cy="10001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64</xdr:row>
      <xdr:rowOff>114300</xdr:rowOff>
    </xdr:from>
    <xdr:to>
      <xdr:col>4</xdr:col>
      <xdr:colOff>428625</xdr:colOff>
      <xdr:row>64</xdr:row>
      <xdr:rowOff>123825</xdr:rowOff>
    </xdr:to>
    <xdr:cxnSp macro="">
      <xdr:nvCxnSpPr>
        <xdr:cNvPr id="31" name="9 Conector recto de flecha"/>
        <xdr:cNvCxnSpPr/>
      </xdr:nvCxnSpPr>
      <xdr:spPr>
        <a:xfrm flipV="1">
          <a:off x="4229100" y="10210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65</xdr:row>
      <xdr:rowOff>123825</xdr:rowOff>
    </xdr:from>
    <xdr:to>
      <xdr:col>4</xdr:col>
      <xdr:colOff>419100</xdr:colOff>
      <xdr:row>65</xdr:row>
      <xdr:rowOff>133350</xdr:rowOff>
    </xdr:to>
    <xdr:cxnSp macro="">
      <xdr:nvCxnSpPr>
        <xdr:cNvPr id="32" name="10 Conector recto de flecha"/>
        <xdr:cNvCxnSpPr/>
      </xdr:nvCxnSpPr>
      <xdr:spPr>
        <a:xfrm flipV="1">
          <a:off x="4219575" y="10410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66</xdr:row>
      <xdr:rowOff>114300</xdr:rowOff>
    </xdr:from>
    <xdr:to>
      <xdr:col>4</xdr:col>
      <xdr:colOff>428625</xdr:colOff>
      <xdr:row>66</xdr:row>
      <xdr:rowOff>123825</xdr:rowOff>
    </xdr:to>
    <xdr:cxnSp macro="">
      <xdr:nvCxnSpPr>
        <xdr:cNvPr id="33" name="11 Conector recto de flecha"/>
        <xdr:cNvCxnSpPr/>
      </xdr:nvCxnSpPr>
      <xdr:spPr>
        <a:xfrm flipV="1">
          <a:off x="4229100" y="10591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67</xdr:row>
      <xdr:rowOff>104775</xdr:rowOff>
    </xdr:from>
    <xdr:to>
      <xdr:col>4</xdr:col>
      <xdr:colOff>438150</xdr:colOff>
      <xdr:row>67</xdr:row>
      <xdr:rowOff>114300</xdr:rowOff>
    </xdr:to>
    <xdr:cxnSp macro="">
      <xdr:nvCxnSpPr>
        <xdr:cNvPr id="34" name="12 Conector recto de flecha"/>
        <xdr:cNvCxnSpPr/>
      </xdr:nvCxnSpPr>
      <xdr:spPr>
        <a:xfrm flipV="1">
          <a:off x="4238625" y="10772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63</xdr:row>
      <xdr:rowOff>85725</xdr:rowOff>
    </xdr:from>
    <xdr:to>
      <xdr:col>4</xdr:col>
      <xdr:colOff>428625</xdr:colOff>
      <xdr:row>63</xdr:row>
      <xdr:rowOff>85726</xdr:rowOff>
    </xdr:to>
    <xdr:cxnSp macro="">
      <xdr:nvCxnSpPr>
        <xdr:cNvPr id="35" name="13 Conector recto de flecha"/>
        <xdr:cNvCxnSpPr/>
      </xdr:nvCxnSpPr>
      <xdr:spPr>
        <a:xfrm flipV="1">
          <a:off x="3648075" y="9991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68</xdr:row>
      <xdr:rowOff>104775</xdr:rowOff>
    </xdr:from>
    <xdr:to>
      <xdr:col>4</xdr:col>
      <xdr:colOff>428625</xdr:colOff>
      <xdr:row>68</xdr:row>
      <xdr:rowOff>114300</xdr:rowOff>
    </xdr:to>
    <xdr:cxnSp macro="">
      <xdr:nvCxnSpPr>
        <xdr:cNvPr id="36" name="12 Conector recto de flecha"/>
        <xdr:cNvCxnSpPr/>
      </xdr:nvCxnSpPr>
      <xdr:spPr>
        <a:xfrm flipV="1">
          <a:off x="4229100" y="13058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topLeftCell="A52" zoomScaleNormal="100" workbookViewId="0">
      <selection activeCell="E69" sqref="E69"/>
    </sheetView>
  </sheetViews>
  <sheetFormatPr baseColWidth="10" defaultRowHeight="15" x14ac:dyDescent="0.25"/>
  <cols>
    <col min="3" max="3" width="31" bestFit="1" customWidth="1"/>
    <col min="6" max="6" width="16.140625" bestFit="1" customWidth="1"/>
    <col min="7" max="7" width="46.28515625" customWidth="1"/>
  </cols>
  <sheetData>
    <row r="2" spans="1:8" x14ac:dyDescent="0.25">
      <c r="A2" s="39"/>
      <c r="B2" s="39"/>
      <c r="C2" s="39"/>
      <c r="D2" s="39"/>
      <c r="E2" s="39"/>
      <c r="F2" s="39"/>
      <c r="G2" s="39"/>
      <c r="H2" s="39"/>
    </row>
    <row r="3" spans="1:8" x14ac:dyDescent="0.25">
      <c r="A3" s="39"/>
      <c r="B3" s="39"/>
      <c r="C3" s="39"/>
      <c r="D3" s="39"/>
      <c r="E3" s="39"/>
      <c r="F3" s="56" t="s">
        <v>30</v>
      </c>
      <c r="G3" s="56"/>
      <c r="H3" s="39"/>
    </row>
    <row r="4" spans="1:8" x14ac:dyDescent="0.25">
      <c r="A4" s="39"/>
      <c r="B4" s="39"/>
      <c r="C4" s="39"/>
      <c r="D4" s="39"/>
      <c r="E4" s="39"/>
      <c r="F4" s="39"/>
      <c r="G4" s="39"/>
      <c r="H4" s="39"/>
    </row>
    <row r="5" spans="1:8" x14ac:dyDescent="0.25">
      <c r="A5" s="39"/>
      <c r="B5" s="39"/>
      <c r="C5" s="39"/>
      <c r="D5" s="39"/>
      <c r="E5" s="39"/>
      <c r="F5" s="48" t="s">
        <v>31</v>
      </c>
      <c r="G5" s="48" t="s">
        <v>32</v>
      </c>
      <c r="H5" s="39"/>
    </row>
    <row r="6" spans="1:8" x14ac:dyDescent="0.25">
      <c r="A6" s="39"/>
      <c r="B6" s="54" t="s">
        <v>33</v>
      </c>
      <c r="C6" s="54" t="s">
        <v>32</v>
      </c>
      <c r="D6" s="39"/>
      <c r="E6" s="39"/>
      <c r="F6" s="39"/>
      <c r="G6" s="39"/>
      <c r="H6" s="39"/>
    </row>
    <row r="7" spans="1:8" x14ac:dyDescent="0.25">
      <c r="A7" s="39"/>
      <c r="B7" s="52" t="s">
        <v>34</v>
      </c>
      <c r="C7" s="52" t="s">
        <v>57</v>
      </c>
      <c r="D7" s="39"/>
      <c r="E7" s="39"/>
      <c r="F7" s="50" t="s">
        <v>35</v>
      </c>
      <c r="G7" s="50" t="s">
        <v>58</v>
      </c>
      <c r="H7" s="39"/>
    </row>
    <row r="8" spans="1:8" x14ac:dyDescent="0.25">
      <c r="A8" s="39"/>
      <c r="B8" s="39"/>
      <c r="C8" s="39"/>
      <c r="D8" s="39"/>
      <c r="E8" s="39"/>
      <c r="F8" s="50" t="s">
        <v>65</v>
      </c>
      <c r="G8" s="50" t="s">
        <v>59</v>
      </c>
      <c r="H8" s="39"/>
    </row>
    <row r="9" spans="1:8" x14ac:dyDescent="0.25">
      <c r="A9" s="39"/>
      <c r="B9" s="39"/>
      <c r="C9" s="39"/>
      <c r="D9" s="39"/>
      <c r="E9" s="39"/>
      <c r="F9" s="50" t="s">
        <v>66</v>
      </c>
      <c r="G9" s="50" t="s">
        <v>60</v>
      </c>
      <c r="H9" s="39"/>
    </row>
    <row r="10" spans="1:8" x14ac:dyDescent="0.25">
      <c r="A10" s="39"/>
      <c r="B10" s="39"/>
      <c r="C10" s="39"/>
      <c r="D10" s="39"/>
      <c r="E10" s="39"/>
      <c r="F10" s="50" t="s">
        <v>67</v>
      </c>
      <c r="G10" s="50" t="s">
        <v>61</v>
      </c>
      <c r="H10" s="39"/>
    </row>
    <row r="11" spans="1:8" x14ac:dyDescent="0.25">
      <c r="A11" s="39"/>
      <c r="B11" s="39"/>
      <c r="C11" s="39"/>
      <c r="D11" s="39"/>
      <c r="E11" s="39"/>
      <c r="F11" s="50" t="s">
        <v>68</v>
      </c>
      <c r="G11" s="51" t="s">
        <v>62</v>
      </c>
      <c r="H11" s="39"/>
    </row>
    <row r="12" spans="1:8" x14ac:dyDescent="0.25">
      <c r="A12" s="39"/>
      <c r="B12" s="39"/>
      <c r="C12" s="39"/>
      <c r="D12" s="39"/>
      <c r="E12" s="39"/>
      <c r="F12" s="50" t="s">
        <v>69</v>
      </c>
      <c r="G12" s="50" t="s">
        <v>63</v>
      </c>
      <c r="H12" s="39"/>
    </row>
    <row r="13" spans="1:8" x14ac:dyDescent="0.25">
      <c r="A13" s="39"/>
      <c r="B13" s="39"/>
      <c r="C13" s="39"/>
      <c r="D13" s="39"/>
      <c r="E13" s="39"/>
      <c r="F13" s="50" t="s">
        <v>70</v>
      </c>
      <c r="G13" s="50" t="s">
        <v>64</v>
      </c>
      <c r="H13" s="39"/>
    </row>
    <row r="14" spans="1:8" x14ac:dyDescent="0.25">
      <c r="A14" s="39"/>
      <c r="B14" s="39"/>
      <c r="C14" s="39"/>
      <c r="D14" s="39"/>
      <c r="E14" s="39"/>
    </row>
    <row r="15" spans="1:8" x14ac:dyDescent="0.25">
      <c r="A15" s="39"/>
      <c r="B15" s="39"/>
      <c r="C15" s="39"/>
      <c r="D15" s="39"/>
      <c r="E15" s="39"/>
      <c r="F15" s="39"/>
      <c r="G15" s="39"/>
      <c r="H15" s="39"/>
    </row>
    <row r="16" spans="1:8" x14ac:dyDescent="0.25">
      <c r="A16" s="39"/>
      <c r="B16" s="39"/>
      <c r="C16" s="39"/>
      <c r="D16" s="39"/>
      <c r="E16" s="39"/>
      <c r="F16" s="56" t="s">
        <v>30</v>
      </c>
      <c r="G16" s="56"/>
      <c r="H16" s="39"/>
    </row>
    <row r="17" spans="1:8" x14ac:dyDescent="0.25">
      <c r="A17" s="39"/>
      <c r="B17" s="39"/>
      <c r="C17" s="39"/>
      <c r="D17" s="39"/>
      <c r="E17" s="39"/>
      <c r="F17" s="39"/>
      <c r="G17" s="39"/>
      <c r="H17" s="39"/>
    </row>
    <row r="18" spans="1:8" x14ac:dyDescent="0.25">
      <c r="A18" s="39"/>
      <c r="C18" s="39"/>
      <c r="D18" s="39"/>
      <c r="E18" s="39"/>
      <c r="F18" s="48" t="s">
        <v>31</v>
      </c>
      <c r="G18" s="48" t="s">
        <v>32</v>
      </c>
      <c r="H18" s="39"/>
    </row>
    <row r="19" spans="1:8" x14ac:dyDescent="0.25">
      <c r="A19" s="39"/>
      <c r="B19" s="54" t="s">
        <v>33</v>
      </c>
      <c r="C19" s="54" t="s">
        <v>32</v>
      </c>
      <c r="D19" s="39"/>
      <c r="E19" s="39"/>
      <c r="F19" s="39"/>
      <c r="G19" s="39"/>
      <c r="H19" s="39"/>
    </row>
    <row r="20" spans="1:8" x14ac:dyDescent="0.25">
      <c r="A20" s="39"/>
      <c r="B20" s="52" t="s">
        <v>37</v>
      </c>
      <c r="C20" s="52" t="s">
        <v>78</v>
      </c>
      <c r="D20" s="39"/>
      <c r="E20" s="39"/>
      <c r="F20" s="53" t="s">
        <v>38</v>
      </c>
      <c r="G20" s="53" t="s">
        <v>79</v>
      </c>
      <c r="H20" s="39"/>
    </row>
    <row r="21" spans="1:8" x14ac:dyDescent="0.25">
      <c r="A21" s="39"/>
      <c r="B21" s="39"/>
      <c r="C21" s="39"/>
      <c r="D21" s="39"/>
      <c r="E21" s="39"/>
      <c r="F21" s="53" t="s">
        <v>39</v>
      </c>
      <c r="G21" s="53" t="s">
        <v>80</v>
      </c>
      <c r="H21" s="39"/>
    </row>
    <row r="22" spans="1:8" x14ac:dyDescent="0.25">
      <c r="A22" s="39"/>
      <c r="B22" s="39"/>
      <c r="C22" s="39"/>
      <c r="D22" s="39"/>
      <c r="E22" s="39"/>
      <c r="F22" s="53" t="s">
        <v>40</v>
      </c>
      <c r="G22" s="53" t="s">
        <v>81</v>
      </c>
      <c r="H22" s="39"/>
    </row>
    <row r="23" spans="1:8" x14ac:dyDescent="0.25">
      <c r="A23" s="39"/>
      <c r="B23" s="39"/>
      <c r="C23" s="39"/>
      <c r="D23" s="39"/>
      <c r="E23" s="39"/>
      <c r="F23" s="53" t="s">
        <v>41</v>
      </c>
      <c r="G23" s="53" t="s">
        <v>82</v>
      </c>
      <c r="H23" s="39"/>
    </row>
    <row r="24" spans="1:8" x14ac:dyDescent="0.25">
      <c r="A24" s="39"/>
      <c r="B24" s="39"/>
      <c r="C24" s="39"/>
      <c r="D24" s="39"/>
      <c r="E24" s="39"/>
      <c r="F24" s="53" t="s">
        <v>42</v>
      </c>
      <c r="G24" s="53" t="s">
        <v>83</v>
      </c>
      <c r="H24" s="39"/>
    </row>
    <row r="25" spans="1:8" x14ac:dyDescent="0.25">
      <c r="A25" s="39"/>
      <c r="B25" s="39"/>
      <c r="C25" s="39"/>
      <c r="D25" s="39"/>
      <c r="E25" s="39"/>
      <c r="F25" s="39"/>
      <c r="G25" s="42" t="s">
        <v>36</v>
      </c>
      <c r="H25" s="39"/>
    </row>
    <row r="26" spans="1:8" x14ac:dyDescent="0.25">
      <c r="A26" s="39"/>
      <c r="B26" s="39"/>
      <c r="C26" s="39"/>
      <c r="D26" s="39"/>
      <c r="E26" s="39"/>
      <c r="F26" s="39"/>
      <c r="G26" s="39"/>
      <c r="H26" s="39"/>
    </row>
    <row r="29" spans="1:8" x14ac:dyDescent="0.25">
      <c r="A29" s="39"/>
      <c r="B29" s="39"/>
      <c r="C29" s="39"/>
      <c r="D29" s="39"/>
      <c r="E29" s="39"/>
      <c r="F29" s="39"/>
      <c r="G29" s="39"/>
      <c r="H29" s="39"/>
    </row>
    <row r="30" spans="1:8" x14ac:dyDescent="0.25">
      <c r="A30" s="39"/>
      <c r="B30" s="39"/>
      <c r="C30" s="39"/>
      <c r="D30" s="39"/>
      <c r="E30" s="39"/>
      <c r="F30" s="56" t="s">
        <v>30</v>
      </c>
      <c r="G30" s="56"/>
      <c r="H30" s="39"/>
    </row>
    <row r="31" spans="1:8" x14ac:dyDescent="0.25">
      <c r="A31" s="39"/>
      <c r="B31" s="39"/>
      <c r="C31" s="39"/>
      <c r="D31" s="39"/>
      <c r="E31" s="39"/>
      <c r="F31" s="39"/>
      <c r="G31" s="39"/>
      <c r="H31" s="39"/>
    </row>
    <row r="32" spans="1:8" x14ac:dyDescent="0.25">
      <c r="A32" s="39"/>
      <c r="C32" s="39"/>
      <c r="D32" s="39"/>
      <c r="E32" s="39"/>
      <c r="F32" s="48" t="s">
        <v>31</v>
      </c>
      <c r="G32" s="48" t="s">
        <v>32</v>
      </c>
      <c r="H32" s="39"/>
    </row>
    <row r="33" spans="1:8" x14ac:dyDescent="0.25">
      <c r="A33" s="39"/>
      <c r="B33" s="54" t="s">
        <v>33</v>
      </c>
      <c r="C33" s="54" t="s">
        <v>32</v>
      </c>
      <c r="D33" s="39"/>
      <c r="E33" s="39"/>
      <c r="F33" s="39"/>
      <c r="G33" s="39"/>
      <c r="H33" s="39"/>
    </row>
    <row r="34" spans="1:8" x14ac:dyDescent="0.25">
      <c r="A34" s="39"/>
      <c r="B34" s="52" t="s">
        <v>91</v>
      </c>
      <c r="C34" s="52" t="s">
        <v>71</v>
      </c>
      <c r="D34" s="39"/>
      <c r="E34" s="39"/>
      <c r="F34" s="50" t="s">
        <v>75</v>
      </c>
      <c r="G34" s="50" t="s">
        <v>72</v>
      </c>
      <c r="H34" s="39"/>
    </row>
    <row r="35" spans="1:8" x14ac:dyDescent="0.25">
      <c r="A35" s="39"/>
      <c r="B35" s="39"/>
      <c r="C35" s="39"/>
      <c r="D35" s="39"/>
      <c r="E35" s="39"/>
      <c r="F35" s="50" t="s">
        <v>76</v>
      </c>
      <c r="G35" s="50" t="s">
        <v>73</v>
      </c>
      <c r="H35" s="39"/>
    </row>
    <row r="36" spans="1:8" x14ac:dyDescent="0.25">
      <c r="A36" s="39"/>
      <c r="B36" s="39"/>
      <c r="C36" s="39"/>
      <c r="D36" s="39"/>
      <c r="E36" s="39"/>
      <c r="F36" s="50" t="s">
        <v>77</v>
      </c>
      <c r="G36" s="50" t="s">
        <v>74</v>
      </c>
      <c r="H36" s="39"/>
    </row>
    <row r="37" spans="1:8" x14ac:dyDescent="0.25">
      <c r="A37" s="39"/>
      <c r="B37" s="39"/>
      <c r="C37" s="39"/>
      <c r="D37" s="39"/>
      <c r="E37" s="39"/>
      <c r="F37" s="39"/>
      <c r="G37" s="42" t="s">
        <v>36</v>
      </c>
      <c r="H37" s="39"/>
    </row>
    <row r="39" spans="1:8" x14ac:dyDescent="0.25">
      <c r="A39" s="39"/>
      <c r="B39" s="39"/>
      <c r="C39" s="39"/>
      <c r="D39" s="39"/>
      <c r="E39" s="39"/>
      <c r="F39" s="39"/>
      <c r="G39" s="39"/>
      <c r="H39" s="39"/>
    </row>
    <row r="40" spans="1:8" x14ac:dyDescent="0.25">
      <c r="A40" s="39"/>
      <c r="B40" s="39"/>
      <c r="C40" s="39"/>
      <c r="D40" s="39"/>
      <c r="E40" s="39"/>
      <c r="F40" s="56" t="s">
        <v>30</v>
      </c>
      <c r="G40" s="56"/>
      <c r="H40" s="39"/>
    </row>
    <row r="41" spans="1:8" x14ac:dyDescent="0.25">
      <c r="A41" s="39"/>
      <c r="B41" s="39"/>
      <c r="C41" s="39"/>
      <c r="D41" s="39"/>
      <c r="E41" s="39"/>
      <c r="F41" s="39"/>
      <c r="G41" s="39"/>
      <c r="H41" s="39"/>
    </row>
    <row r="42" spans="1:8" x14ac:dyDescent="0.25">
      <c r="A42" s="39"/>
      <c r="C42" s="39"/>
      <c r="D42" s="39"/>
      <c r="E42" s="39"/>
      <c r="F42" s="40" t="s">
        <v>31</v>
      </c>
      <c r="G42" s="40" t="s">
        <v>32</v>
      </c>
      <c r="H42" s="39"/>
    </row>
    <row r="43" spans="1:8" x14ac:dyDescent="0.25">
      <c r="A43" s="39"/>
      <c r="B43" s="54" t="s">
        <v>33</v>
      </c>
      <c r="C43" s="54" t="s">
        <v>32</v>
      </c>
      <c r="D43" s="39"/>
      <c r="E43" s="39"/>
      <c r="F43" s="39"/>
      <c r="G43" s="39"/>
      <c r="H43" s="39"/>
    </row>
    <row r="44" spans="1:8" x14ac:dyDescent="0.25">
      <c r="A44" s="39"/>
      <c r="B44" s="52" t="s">
        <v>92</v>
      </c>
      <c r="C44" s="52" t="s">
        <v>84</v>
      </c>
      <c r="D44" s="39"/>
      <c r="E44" s="39"/>
      <c r="F44" s="41" t="s">
        <v>88</v>
      </c>
      <c r="G44" s="41" t="s">
        <v>85</v>
      </c>
      <c r="H44" s="39"/>
    </row>
    <row r="45" spans="1:8" x14ac:dyDescent="0.25">
      <c r="A45" s="39"/>
      <c r="B45" s="39"/>
      <c r="C45" s="39"/>
      <c r="D45" s="39"/>
      <c r="E45" s="39"/>
      <c r="F45" s="41" t="s">
        <v>89</v>
      </c>
      <c r="G45" s="41" t="s">
        <v>86</v>
      </c>
      <c r="H45" s="39"/>
    </row>
    <row r="46" spans="1:8" x14ac:dyDescent="0.25">
      <c r="A46" s="39"/>
      <c r="B46" s="39"/>
      <c r="C46" s="39"/>
      <c r="D46" s="39"/>
      <c r="E46" s="39"/>
      <c r="F46" s="41" t="s">
        <v>90</v>
      </c>
      <c r="G46" s="41" t="s">
        <v>87</v>
      </c>
      <c r="H46" s="39"/>
    </row>
    <row r="47" spans="1:8" x14ac:dyDescent="0.25">
      <c r="A47" s="39"/>
      <c r="B47" s="39"/>
      <c r="C47" s="39"/>
      <c r="D47" s="39"/>
      <c r="E47" s="39"/>
      <c r="F47" s="39"/>
      <c r="G47" s="42" t="s">
        <v>36</v>
      </c>
      <c r="H47" s="39"/>
    </row>
    <row r="49" spans="2:7" x14ac:dyDescent="0.25">
      <c r="B49" s="39"/>
      <c r="C49" s="39"/>
      <c r="D49" s="39"/>
      <c r="E49" s="39"/>
      <c r="F49" s="56" t="s">
        <v>30</v>
      </c>
      <c r="G49" s="56"/>
    </row>
    <row r="50" spans="2:7" x14ac:dyDescent="0.25">
      <c r="B50" s="39"/>
      <c r="C50" s="39"/>
      <c r="D50" s="39"/>
      <c r="E50" s="39"/>
      <c r="F50" s="39"/>
      <c r="G50" s="39"/>
    </row>
    <row r="51" spans="2:7" x14ac:dyDescent="0.25">
      <c r="B51" s="39"/>
      <c r="C51" s="39"/>
      <c r="D51" s="39"/>
      <c r="E51" s="39"/>
      <c r="F51" s="48" t="s">
        <v>31</v>
      </c>
      <c r="G51" s="48" t="s">
        <v>32</v>
      </c>
    </row>
    <row r="52" spans="2:7" x14ac:dyDescent="0.25">
      <c r="B52" s="54" t="s">
        <v>33</v>
      </c>
      <c r="C52" s="54" t="s">
        <v>32</v>
      </c>
      <c r="D52" s="39"/>
      <c r="E52" s="39"/>
      <c r="F52" s="39"/>
      <c r="G52" s="39"/>
    </row>
    <row r="53" spans="2:7" x14ac:dyDescent="0.25">
      <c r="B53" s="52" t="s">
        <v>47</v>
      </c>
      <c r="C53" s="55" t="s">
        <v>48</v>
      </c>
      <c r="D53" s="39"/>
      <c r="E53" s="39"/>
      <c r="F53" s="41" t="s">
        <v>45</v>
      </c>
      <c r="G53" s="49" t="s">
        <v>50</v>
      </c>
    </row>
    <row r="54" spans="2:7" x14ac:dyDescent="0.25">
      <c r="B54" s="39"/>
      <c r="C54" s="39"/>
      <c r="D54" s="39"/>
      <c r="E54" s="39"/>
      <c r="F54" s="41" t="s">
        <v>46</v>
      </c>
      <c r="G54" s="49" t="s">
        <v>51</v>
      </c>
    </row>
    <row r="55" spans="2:7" x14ac:dyDescent="0.25">
      <c r="B55" s="39"/>
      <c r="C55" s="39"/>
      <c r="D55" s="39"/>
      <c r="E55" s="39"/>
      <c r="F55" s="41" t="s">
        <v>49</v>
      </c>
      <c r="G55" s="49" t="s">
        <v>52</v>
      </c>
    </row>
    <row r="56" spans="2:7" x14ac:dyDescent="0.25">
      <c r="B56" s="39"/>
      <c r="C56" s="39"/>
      <c r="D56" s="39"/>
      <c r="E56" s="39"/>
      <c r="F56" s="41" t="s">
        <v>55</v>
      </c>
      <c r="G56" s="49" t="s">
        <v>53</v>
      </c>
    </row>
    <row r="57" spans="2:7" x14ac:dyDescent="0.25">
      <c r="B57" s="39"/>
      <c r="C57" s="39"/>
      <c r="D57" s="39"/>
      <c r="E57" s="39"/>
      <c r="F57" s="41" t="s">
        <v>56</v>
      </c>
      <c r="G57" s="49" t="s">
        <v>54</v>
      </c>
    </row>
    <row r="60" spans="2:7" x14ac:dyDescent="0.25">
      <c r="B60" s="39"/>
      <c r="C60" s="39"/>
      <c r="D60" s="39"/>
      <c r="E60" s="39"/>
      <c r="F60" s="56" t="s">
        <v>30</v>
      </c>
      <c r="G60" s="56"/>
    </row>
    <row r="61" spans="2:7" x14ac:dyDescent="0.25">
      <c r="B61" s="39"/>
      <c r="C61" s="39"/>
      <c r="D61" s="39"/>
      <c r="E61" s="39"/>
      <c r="F61" s="39"/>
      <c r="G61" s="39"/>
    </row>
    <row r="62" spans="2:7" x14ac:dyDescent="0.25">
      <c r="B62" s="39"/>
      <c r="C62" s="39"/>
      <c r="D62" s="39"/>
      <c r="E62" s="39"/>
      <c r="F62" s="48" t="s">
        <v>31</v>
      </c>
      <c r="G62" s="48" t="s">
        <v>32</v>
      </c>
    </row>
    <row r="63" spans="2:7" x14ac:dyDescent="0.25">
      <c r="B63" s="54" t="s">
        <v>33</v>
      </c>
      <c r="C63" s="54" t="s">
        <v>32</v>
      </c>
      <c r="D63" s="39"/>
      <c r="E63" s="39"/>
      <c r="F63" s="39"/>
      <c r="G63" s="39"/>
    </row>
    <row r="64" spans="2:7" x14ac:dyDescent="0.25">
      <c r="B64" s="52" t="s">
        <v>47</v>
      </c>
      <c r="C64" s="55" t="s">
        <v>155</v>
      </c>
      <c r="D64" s="39"/>
      <c r="E64" s="39"/>
      <c r="F64" s="41" t="s">
        <v>45</v>
      </c>
      <c r="G64" s="49"/>
    </row>
    <row r="65" spans="2:7" x14ac:dyDescent="0.25">
      <c r="B65" s="39"/>
      <c r="C65" s="39"/>
      <c r="D65" s="39"/>
      <c r="E65" s="39"/>
      <c r="F65" s="41" t="s">
        <v>46</v>
      </c>
      <c r="G65" s="49"/>
    </row>
    <row r="66" spans="2:7" x14ac:dyDescent="0.25">
      <c r="B66" s="39"/>
      <c r="C66" s="39"/>
      <c r="D66" s="39"/>
      <c r="E66" s="39"/>
      <c r="F66" s="41" t="s">
        <v>49</v>
      </c>
      <c r="G66" s="49"/>
    </row>
    <row r="67" spans="2:7" x14ac:dyDescent="0.25">
      <c r="B67" s="39"/>
      <c r="C67" s="39"/>
      <c r="D67" s="39"/>
      <c r="E67" s="39"/>
      <c r="F67" s="41" t="s">
        <v>55</v>
      </c>
      <c r="G67" s="49"/>
    </row>
    <row r="68" spans="2:7" x14ac:dyDescent="0.25">
      <c r="B68" s="39"/>
      <c r="C68" s="39"/>
      <c r="D68" s="39"/>
      <c r="E68" s="39"/>
      <c r="F68" s="41" t="s">
        <v>56</v>
      </c>
      <c r="G68" s="49"/>
    </row>
    <row r="69" spans="2:7" x14ac:dyDescent="0.25">
      <c r="F69" s="41" t="s">
        <v>156</v>
      </c>
      <c r="G69" s="49"/>
    </row>
  </sheetData>
  <mergeCells count="6">
    <mergeCell ref="F60:G60"/>
    <mergeCell ref="F49:G49"/>
    <mergeCell ref="F3:G3"/>
    <mergeCell ref="F16:G16"/>
    <mergeCell ref="F30:G30"/>
    <mergeCell ref="F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topLeftCell="A7" workbookViewId="0">
      <selection activeCell="F17" sqref="F17"/>
    </sheetView>
  </sheetViews>
  <sheetFormatPr baseColWidth="10" defaultRowHeight="15" x14ac:dyDescent="0.25"/>
  <cols>
    <col min="3" max="3" width="26" bestFit="1" customWidth="1"/>
    <col min="7" max="7" width="30.140625" bestFit="1" customWidth="1"/>
  </cols>
  <sheetData>
    <row r="2" spans="3:8" x14ac:dyDescent="0.25">
      <c r="C2" t="s">
        <v>16</v>
      </c>
      <c r="D2" s="2">
        <v>20</v>
      </c>
    </row>
    <row r="3" spans="3:8" x14ac:dyDescent="0.25">
      <c r="C3" t="s">
        <v>17</v>
      </c>
      <c r="D3" s="2">
        <v>12</v>
      </c>
    </row>
    <row r="4" spans="3:8" x14ac:dyDescent="0.25">
      <c r="C4" t="s">
        <v>18</v>
      </c>
      <c r="D4" s="2">
        <v>200000</v>
      </c>
    </row>
    <row r="7" spans="3:8" x14ac:dyDescent="0.25">
      <c r="G7" s="11" t="s">
        <v>19</v>
      </c>
    </row>
    <row r="8" spans="3:8" x14ac:dyDescent="0.25">
      <c r="C8" s="11" t="s">
        <v>13</v>
      </c>
    </row>
    <row r="9" spans="3:8" x14ac:dyDescent="0.25">
      <c r="C9" t="s">
        <v>0</v>
      </c>
      <c r="D9" s="3">
        <f>D2</f>
        <v>20</v>
      </c>
      <c r="G9" t="s">
        <v>20</v>
      </c>
      <c r="H9" s="2">
        <f>D21*D2</f>
        <v>500000</v>
      </c>
    </row>
    <row r="10" spans="3:8" x14ac:dyDescent="0.25">
      <c r="C10" t="s">
        <v>21</v>
      </c>
      <c r="D10" s="12">
        <f>D3</f>
        <v>12</v>
      </c>
      <c r="G10" t="s">
        <v>22</v>
      </c>
      <c r="H10" s="6">
        <f>D21*D3</f>
        <v>300000</v>
      </c>
    </row>
    <row r="11" spans="3:8" x14ac:dyDescent="0.25">
      <c r="C11" s="9" t="s">
        <v>13</v>
      </c>
      <c r="D11" s="13">
        <f>D9-D10</f>
        <v>8</v>
      </c>
      <c r="G11" s="9" t="s">
        <v>19</v>
      </c>
      <c r="H11" s="14">
        <f>H9-H10</f>
        <v>200000</v>
      </c>
    </row>
    <row r="12" spans="3:8" x14ac:dyDescent="0.25">
      <c r="G12" t="s">
        <v>2</v>
      </c>
      <c r="H12" s="6">
        <f>D4</f>
        <v>200000</v>
      </c>
    </row>
    <row r="13" spans="3:8" x14ac:dyDescent="0.25">
      <c r="G13" s="9" t="s">
        <v>23</v>
      </c>
      <c r="H13" s="2">
        <v>0</v>
      </c>
    </row>
    <row r="14" spans="3:8" x14ac:dyDescent="0.25">
      <c r="H14" s="2"/>
    </row>
    <row r="15" spans="3:8" x14ac:dyDescent="0.25">
      <c r="H15" s="2"/>
    </row>
    <row r="16" spans="3:8" x14ac:dyDescent="0.25">
      <c r="C16" s="15" t="s">
        <v>24</v>
      </c>
      <c r="G16" s="15" t="s">
        <v>25</v>
      </c>
    </row>
    <row r="17" spans="2:8" x14ac:dyDescent="0.25">
      <c r="C17" s="16"/>
      <c r="D17" s="17"/>
      <c r="E17" s="18"/>
      <c r="G17" s="16"/>
      <c r="H17" s="18"/>
    </row>
    <row r="18" spans="2:8" x14ac:dyDescent="0.25">
      <c r="C18" s="19" t="s">
        <v>8</v>
      </c>
      <c r="D18" s="20">
        <f>D4</f>
        <v>200000</v>
      </c>
      <c r="E18" s="21"/>
      <c r="G18" s="22"/>
      <c r="H18" s="21"/>
    </row>
    <row r="19" spans="2:8" x14ac:dyDescent="0.25">
      <c r="C19" s="19" t="s">
        <v>13</v>
      </c>
      <c r="D19" s="23">
        <f>D11</f>
        <v>8</v>
      </c>
      <c r="E19" s="21"/>
      <c r="G19" s="19" t="s">
        <v>2</v>
      </c>
      <c r="H19" s="24">
        <f>D4</f>
        <v>200000</v>
      </c>
    </row>
    <row r="20" spans="2:8" x14ac:dyDescent="0.25">
      <c r="C20" s="22"/>
      <c r="D20" s="25"/>
      <c r="E20" s="21"/>
      <c r="G20" s="26" t="s">
        <v>26</v>
      </c>
      <c r="H20" s="27">
        <f>D11/D2</f>
        <v>0.4</v>
      </c>
    </row>
    <row r="21" spans="2:8" x14ac:dyDescent="0.25">
      <c r="C21" s="28" t="s">
        <v>24</v>
      </c>
      <c r="D21" s="29">
        <f>D4/D11</f>
        <v>25000</v>
      </c>
      <c r="E21" s="30" t="s">
        <v>27</v>
      </c>
      <c r="G21" s="31" t="s">
        <v>28</v>
      </c>
      <c r="H21" s="32">
        <f>H19/H20</f>
        <v>500000</v>
      </c>
    </row>
    <row r="24" spans="2:8" x14ac:dyDescent="0.25">
      <c r="B24" s="16"/>
      <c r="C24" s="17"/>
      <c r="D24" s="17"/>
      <c r="E24" s="18"/>
    </row>
    <row r="25" spans="2:8" x14ac:dyDescent="0.25">
      <c r="B25" s="57" t="s">
        <v>29</v>
      </c>
      <c r="C25" s="33" t="s">
        <v>19</v>
      </c>
      <c r="D25" s="12">
        <f>H11</f>
        <v>200000</v>
      </c>
      <c r="E25" s="21"/>
    </row>
    <row r="26" spans="2:8" x14ac:dyDescent="0.25">
      <c r="B26" s="57"/>
      <c r="C26" s="34" t="s">
        <v>20</v>
      </c>
      <c r="D26" s="35">
        <f>H9</f>
        <v>500000</v>
      </c>
      <c r="E26" s="21"/>
    </row>
    <row r="27" spans="2:8" x14ac:dyDescent="0.25">
      <c r="B27" s="22"/>
      <c r="C27" s="25"/>
      <c r="D27" s="25"/>
      <c r="E27" s="21"/>
    </row>
    <row r="28" spans="2:8" x14ac:dyDescent="0.25">
      <c r="B28" s="22"/>
      <c r="C28" s="25"/>
      <c r="D28" s="25"/>
      <c r="E28" s="21"/>
    </row>
    <row r="29" spans="2:8" x14ac:dyDescent="0.25">
      <c r="B29" s="5" t="s">
        <v>29</v>
      </c>
      <c r="C29" s="36">
        <f>D25/D26</f>
        <v>0.4</v>
      </c>
      <c r="D29" s="25"/>
      <c r="E29" s="21"/>
    </row>
    <row r="30" spans="2:8" x14ac:dyDescent="0.25">
      <c r="B30" s="28"/>
      <c r="C30" s="37"/>
      <c r="D30" s="1"/>
      <c r="E30" s="30"/>
    </row>
    <row r="31" spans="2:8" x14ac:dyDescent="0.25">
      <c r="B31" s="25"/>
      <c r="C31" s="38"/>
      <c r="D31" s="25"/>
      <c r="E31" s="25"/>
    </row>
    <row r="32" spans="2:8" x14ac:dyDescent="0.25">
      <c r="B32" s="25"/>
      <c r="C32" s="38"/>
      <c r="D32" s="25"/>
      <c r="E32" s="25"/>
    </row>
    <row r="33" spans="2:5" x14ac:dyDescent="0.25">
      <c r="B33" s="16"/>
      <c r="C33" s="17"/>
      <c r="D33" s="17"/>
      <c r="E33" s="18"/>
    </row>
    <row r="34" spans="2:5" x14ac:dyDescent="0.25">
      <c r="B34" s="57" t="s">
        <v>29</v>
      </c>
      <c r="C34" s="33" t="s">
        <v>13</v>
      </c>
      <c r="D34" s="12">
        <f>D11</f>
        <v>8</v>
      </c>
      <c r="E34" s="21"/>
    </row>
    <row r="35" spans="2:5" x14ac:dyDescent="0.25">
      <c r="B35" s="57"/>
      <c r="C35" s="34" t="s">
        <v>0</v>
      </c>
      <c r="D35" s="35">
        <f>D9</f>
        <v>20</v>
      </c>
      <c r="E35" s="21"/>
    </row>
    <row r="36" spans="2:5" x14ac:dyDescent="0.25">
      <c r="B36" s="22"/>
      <c r="C36" s="25"/>
      <c r="D36" s="25"/>
      <c r="E36" s="21"/>
    </row>
    <row r="37" spans="2:5" x14ac:dyDescent="0.25">
      <c r="B37" s="22"/>
      <c r="C37" s="25"/>
      <c r="D37" s="25"/>
      <c r="E37" s="21"/>
    </row>
    <row r="38" spans="2:5" x14ac:dyDescent="0.25">
      <c r="B38" s="5" t="s">
        <v>29</v>
      </c>
      <c r="C38" s="36">
        <f>D34/D35</f>
        <v>0.4</v>
      </c>
      <c r="D38" s="25"/>
      <c r="E38" s="21"/>
    </row>
    <row r="39" spans="2:5" x14ac:dyDescent="0.25">
      <c r="B39" s="22"/>
      <c r="C39" s="25"/>
      <c r="D39" s="25"/>
      <c r="E39" s="21"/>
    </row>
    <row r="40" spans="2:5" x14ac:dyDescent="0.25">
      <c r="B40" s="28"/>
      <c r="C40" s="1"/>
      <c r="D40" s="1"/>
      <c r="E40" s="30"/>
    </row>
  </sheetData>
  <mergeCells count="2">
    <mergeCell ref="B25:B26"/>
    <mergeCell ref="B34:B3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27"/>
  <sheetViews>
    <sheetView topLeftCell="C1" zoomScale="80" zoomScaleNormal="80" workbookViewId="0">
      <selection activeCell="G23" sqref="G23"/>
    </sheetView>
  </sheetViews>
  <sheetFormatPr baseColWidth="10" defaultRowHeight="15" x14ac:dyDescent="0.25"/>
  <cols>
    <col min="4" max="4" width="35.85546875" bestFit="1" customWidth="1"/>
    <col min="5" max="5" width="27.42578125" customWidth="1"/>
    <col min="6" max="6" width="22.42578125" bestFit="1" customWidth="1"/>
    <col min="7" max="7" width="14.140625" customWidth="1"/>
    <col min="8" max="8" width="15.140625" customWidth="1"/>
    <col min="9" max="9" width="16.7109375" customWidth="1"/>
    <col min="13" max="13" width="28.7109375" bestFit="1" customWidth="1"/>
    <col min="14" max="14" width="11.42578125" style="2"/>
  </cols>
  <sheetData>
    <row r="1" spans="4:15" x14ac:dyDescent="0.25">
      <c r="M1" t="s">
        <v>10</v>
      </c>
    </row>
    <row r="2" spans="4:15" x14ac:dyDescent="0.25">
      <c r="E2" s="9"/>
      <c r="H2" s="4" t="s">
        <v>14</v>
      </c>
    </row>
    <row r="3" spans="4:15" x14ac:dyDescent="0.25">
      <c r="E3" t="s">
        <v>93</v>
      </c>
      <c r="G3" s="5" t="s">
        <v>94</v>
      </c>
      <c r="H3" s="5" t="s">
        <v>98</v>
      </c>
      <c r="I3" s="5" t="s">
        <v>95</v>
      </c>
      <c r="M3" s="46" t="s">
        <v>11</v>
      </c>
      <c r="N3" s="7">
        <f>I7/H7</f>
        <v>17407.407407407409</v>
      </c>
    </row>
    <row r="4" spans="4:15" x14ac:dyDescent="0.25">
      <c r="G4" s="8">
        <v>10000</v>
      </c>
      <c r="H4" s="43">
        <v>15</v>
      </c>
      <c r="I4" s="8">
        <f>G4*H4</f>
        <v>150000</v>
      </c>
    </row>
    <row r="5" spans="4:15" x14ac:dyDescent="0.25">
      <c r="G5" s="8">
        <v>25000</v>
      </c>
      <c r="H5" s="43">
        <v>8</v>
      </c>
      <c r="I5" s="8">
        <f>G5*H5</f>
        <v>200000</v>
      </c>
      <c r="M5" s="46" t="s">
        <v>12</v>
      </c>
      <c r="N5" s="7">
        <f>H13/H7</f>
        <v>10259.259259259259</v>
      </c>
    </row>
    <row r="6" spans="4:15" x14ac:dyDescent="0.25">
      <c r="G6" s="8">
        <v>30000</v>
      </c>
      <c r="H6" s="43">
        <v>4</v>
      </c>
      <c r="I6" s="8">
        <f>G6*H6</f>
        <v>120000</v>
      </c>
    </row>
    <row r="7" spans="4:15" x14ac:dyDescent="0.25">
      <c r="H7" s="44">
        <f>SUM(H4:H6)</f>
        <v>27</v>
      </c>
      <c r="I7" s="10">
        <f>SUM(I4:I6)</f>
        <v>470000</v>
      </c>
      <c r="J7" t="s">
        <v>1</v>
      </c>
      <c r="M7" s="11" t="s">
        <v>13</v>
      </c>
      <c r="N7" s="47">
        <f>N3-N5</f>
        <v>7148.1481481481496</v>
      </c>
    </row>
    <row r="9" spans="4:15" x14ac:dyDescent="0.25">
      <c r="O9" s="2"/>
    </row>
    <row r="10" spans="4:15" x14ac:dyDescent="0.25">
      <c r="D10" s="9" t="s">
        <v>15</v>
      </c>
      <c r="F10" t="s">
        <v>3</v>
      </c>
      <c r="G10" s="7">
        <v>11000</v>
      </c>
      <c r="H10" s="7">
        <f>H4*G10</f>
        <v>165000</v>
      </c>
      <c r="M10" s="46" t="s">
        <v>43</v>
      </c>
      <c r="N10" s="7">
        <f>G17/N7</f>
        <v>10.49222797927461</v>
      </c>
    </row>
    <row r="11" spans="4:15" x14ac:dyDescent="0.25">
      <c r="F11" t="s">
        <v>96</v>
      </c>
      <c r="G11" s="7">
        <v>4000</v>
      </c>
      <c r="H11" s="7">
        <f t="shared" ref="H11" si="0">H5*G11</f>
        <v>32000</v>
      </c>
    </row>
    <row r="12" spans="4:15" x14ac:dyDescent="0.25">
      <c r="F12" t="s">
        <v>97</v>
      </c>
      <c r="G12" s="7">
        <v>20000</v>
      </c>
      <c r="H12" s="7">
        <f>H6*G12</f>
        <v>80000</v>
      </c>
    </row>
    <row r="13" spans="4:15" x14ac:dyDescent="0.25">
      <c r="D13" t="s">
        <v>44</v>
      </c>
      <c r="H13" s="2">
        <f>SUM(H10:H12)</f>
        <v>277000</v>
      </c>
      <c r="M13" t="s">
        <v>147</v>
      </c>
      <c r="N13" s="2">
        <f>N7</f>
        <v>7148.1481481481496</v>
      </c>
    </row>
    <row r="15" spans="4:15" x14ac:dyDescent="0.25">
      <c r="M15" t="s">
        <v>148</v>
      </c>
    </row>
    <row r="16" spans="4:15" x14ac:dyDescent="0.25">
      <c r="M16" t="s">
        <v>149</v>
      </c>
    </row>
    <row r="17" spans="4:13" x14ac:dyDescent="0.25">
      <c r="D17" s="9" t="s">
        <v>2</v>
      </c>
      <c r="G17" s="14">
        <v>75000</v>
      </c>
      <c r="M17" t="s">
        <v>150</v>
      </c>
    </row>
    <row r="19" spans="4:13" x14ac:dyDescent="0.25">
      <c r="E19" s="46" t="s">
        <v>99</v>
      </c>
      <c r="M19" t="s">
        <v>151</v>
      </c>
    </row>
    <row r="20" spans="4:13" x14ac:dyDescent="0.25">
      <c r="E20" s="46" t="s">
        <v>4</v>
      </c>
    </row>
    <row r="21" spans="4:13" x14ac:dyDescent="0.25">
      <c r="E21" s="46" t="s">
        <v>100</v>
      </c>
    </row>
    <row r="23" spans="4:13" x14ac:dyDescent="0.25">
      <c r="D23" s="46" t="s">
        <v>5</v>
      </c>
      <c r="F23" s="2">
        <f>I7</f>
        <v>470000</v>
      </c>
    </row>
    <row r="24" spans="4:13" x14ac:dyDescent="0.25">
      <c r="D24" s="46" t="s">
        <v>6</v>
      </c>
      <c r="F24" s="6">
        <f>H13</f>
        <v>277000</v>
      </c>
    </row>
    <row r="25" spans="4:13" x14ac:dyDescent="0.25">
      <c r="D25" s="46" t="s">
        <v>7</v>
      </c>
      <c r="F25" s="2">
        <f>F23-F24</f>
        <v>193000</v>
      </c>
    </row>
    <row r="26" spans="4:13" x14ac:dyDescent="0.25">
      <c r="D26" s="46" t="s">
        <v>2</v>
      </c>
      <c r="F26" s="6">
        <f>G17</f>
        <v>75000</v>
      </c>
    </row>
    <row r="27" spans="4:13" x14ac:dyDescent="0.25">
      <c r="D27" s="11" t="s">
        <v>9</v>
      </c>
      <c r="F27" s="14">
        <f>F25-F26</f>
        <v>118000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abSelected="1" workbookViewId="0">
      <selection activeCell="K8" sqref="K8"/>
    </sheetView>
  </sheetViews>
  <sheetFormatPr baseColWidth="10" defaultRowHeight="15" x14ac:dyDescent="0.25"/>
  <cols>
    <col min="2" max="2" width="27.7109375" customWidth="1"/>
    <col min="5" max="5" width="40.28515625" bestFit="1" customWidth="1"/>
  </cols>
  <sheetData>
    <row r="2" spans="1:6" x14ac:dyDescent="0.25">
      <c r="E2" s="67"/>
      <c r="F2" s="67"/>
    </row>
    <row r="3" spans="1:6" x14ac:dyDescent="0.25">
      <c r="B3" s="66" t="s">
        <v>109</v>
      </c>
      <c r="C3" s="66"/>
      <c r="D3" s="66"/>
      <c r="E3" s="67"/>
      <c r="F3" s="67"/>
    </row>
    <row r="4" spans="1:6" x14ac:dyDescent="0.25">
      <c r="B4" s="67"/>
      <c r="C4" s="67"/>
      <c r="D4" s="67"/>
      <c r="E4" s="67"/>
      <c r="F4" s="67"/>
    </row>
    <row r="5" spans="1:6" x14ac:dyDescent="0.25">
      <c r="B5" s="67"/>
      <c r="C5" s="67"/>
      <c r="D5" s="67"/>
      <c r="E5" s="67"/>
      <c r="F5" s="67"/>
    </row>
    <row r="6" spans="1:6" x14ac:dyDescent="0.25">
      <c r="A6" t="s">
        <v>110</v>
      </c>
      <c r="B6" t="s">
        <v>111</v>
      </c>
    </row>
    <row r="8" spans="1:6" x14ac:dyDescent="0.25">
      <c r="B8" t="s">
        <v>101</v>
      </c>
    </row>
    <row r="10" spans="1:6" x14ac:dyDescent="0.25">
      <c r="B10" s="46">
        <v>25</v>
      </c>
      <c r="C10" s="46" t="s">
        <v>102</v>
      </c>
    </row>
    <row r="11" spans="1:6" x14ac:dyDescent="0.25">
      <c r="B11" s="46">
        <v>20.28</v>
      </c>
      <c r="C11" s="46" t="s">
        <v>103</v>
      </c>
    </row>
    <row r="12" spans="1:6" x14ac:dyDescent="0.25">
      <c r="E12" t="s">
        <v>108</v>
      </c>
    </row>
    <row r="13" spans="1:6" x14ac:dyDescent="0.25">
      <c r="A13" t="s">
        <v>153</v>
      </c>
      <c r="B13" s="46">
        <f>B11/B10</f>
        <v>0.81120000000000003</v>
      </c>
      <c r="C13" s="46" t="s">
        <v>114</v>
      </c>
      <c r="E13" s="46" t="s">
        <v>104</v>
      </c>
    </row>
    <row r="14" spans="1:6" x14ac:dyDescent="0.25">
      <c r="E14" s="46" t="s">
        <v>105</v>
      </c>
    </row>
    <row r="15" spans="1:6" x14ac:dyDescent="0.25">
      <c r="E15" s="46" t="s">
        <v>106</v>
      </c>
    </row>
    <row r="16" spans="1:6" x14ac:dyDescent="0.25">
      <c r="E16" s="46" t="s">
        <v>107</v>
      </c>
    </row>
    <row r="18" spans="2:4" x14ac:dyDescent="0.25">
      <c r="B18" s="58" t="s">
        <v>112</v>
      </c>
      <c r="C18" s="58"/>
      <c r="D18" s="58"/>
    </row>
    <row r="20" spans="2:4" x14ac:dyDescent="0.25">
      <c r="B20" t="s">
        <v>113</v>
      </c>
    </row>
    <row r="22" spans="2:4" x14ac:dyDescent="0.25">
      <c r="B22" s="58" t="s">
        <v>115</v>
      </c>
      <c r="C22" s="58"/>
    </row>
    <row r="24" spans="2:4" x14ac:dyDescent="0.25">
      <c r="B24" s="5" t="s">
        <v>122</v>
      </c>
      <c r="C24" s="5">
        <v>4</v>
      </c>
      <c r="D24" s="5" t="s">
        <v>121</v>
      </c>
    </row>
    <row r="26" spans="2:4" x14ac:dyDescent="0.25">
      <c r="B26" s="2">
        <v>20861</v>
      </c>
      <c r="C26" t="s">
        <v>116</v>
      </c>
    </row>
    <row r="28" spans="2:4" x14ac:dyDescent="0.25">
      <c r="B28" s="46" t="s">
        <v>118</v>
      </c>
      <c r="C28" s="7">
        <f>B26*C24</f>
        <v>83444</v>
      </c>
    </row>
    <row r="29" spans="2:4" x14ac:dyDescent="0.25">
      <c r="B29" s="46" t="s">
        <v>117</v>
      </c>
      <c r="C29" s="65">
        <v>48000</v>
      </c>
      <c r="D29" s="46" t="s">
        <v>119</v>
      </c>
    </row>
    <row r="31" spans="2:4" x14ac:dyDescent="0.25">
      <c r="B31" t="s">
        <v>120</v>
      </c>
      <c r="C31" s="3">
        <f>C28/C29</f>
        <v>1.7384166666666667</v>
      </c>
      <c r="D31" t="s">
        <v>123</v>
      </c>
    </row>
    <row r="33" spans="2:3" x14ac:dyDescent="0.25">
      <c r="B33" s="66" t="s">
        <v>124</v>
      </c>
      <c r="C33" s="66"/>
    </row>
    <row r="34" spans="2:3" x14ac:dyDescent="0.25">
      <c r="B34" t="s">
        <v>125</v>
      </c>
    </row>
    <row r="35" spans="2:3" x14ac:dyDescent="0.25">
      <c r="B35" s="45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workbookViewId="0">
      <selection activeCell="G3" sqref="G3"/>
    </sheetView>
  </sheetViews>
  <sheetFormatPr baseColWidth="10" defaultRowHeight="15" x14ac:dyDescent="0.25"/>
  <cols>
    <col min="1" max="1" width="20.140625" customWidth="1"/>
    <col min="2" max="2" width="44.7109375" bestFit="1" customWidth="1"/>
    <col min="3" max="3" width="12.5703125" bestFit="1" customWidth="1"/>
    <col min="4" max="4" width="14.42578125" bestFit="1" customWidth="1"/>
  </cols>
  <sheetData>
    <row r="2" spans="1:4" x14ac:dyDescent="0.25">
      <c r="B2" s="9" t="s">
        <v>126</v>
      </c>
      <c r="C2" s="31" t="s">
        <v>128</v>
      </c>
      <c r="D2" s="31" t="s">
        <v>129</v>
      </c>
    </row>
    <row r="4" spans="1:4" x14ac:dyDescent="0.25">
      <c r="B4" s="46" t="s">
        <v>127</v>
      </c>
      <c r="C4" s="46">
        <f>5*52</f>
        <v>260</v>
      </c>
      <c r="D4" s="46" t="s">
        <v>130</v>
      </c>
    </row>
    <row r="5" spans="1:4" x14ac:dyDescent="0.25">
      <c r="B5" s="46" t="s">
        <v>131</v>
      </c>
      <c r="C5" s="65">
        <v>120000</v>
      </c>
      <c r="D5" s="46" t="s">
        <v>119</v>
      </c>
    </row>
    <row r="7" spans="1:4" x14ac:dyDescent="0.25">
      <c r="B7" s="63" t="s">
        <v>132</v>
      </c>
    </row>
    <row r="9" spans="1:4" x14ac:dyDescent="0.25">
      <c r="B9" s="46" t="s">
        <v>133</v>
      </c>
      <c r="C9" s="59">
        <v>14000</v>
      </c>
      <c r="D9" s="46" t="s">
        <v>134</v>
      </c>
    </row>
    <row r="10" spans="1:4" x14ac:dyDescent="0.25">
      <c r="B10" s="46" t="s">
        <v>159</v>
      </c>
      <c r="C10" s="64">
        <f>C9/C4</f>
        <v>53.846153846153847</v>
      </c>
      <c r="D10" s="46" t="s">
        <v>135</v>
      </c>
    </row>
    <row r="11" spans="1:4" x14ac:dyDescent="0.25">
      <c r="B11" s="46" t="s">
        <v>160</v>
      </c>
      <c r="C11" s="60">
        <f>C9/C5</f>
        <v>0.11666666666666667</v>
      </c>
      <c r="D11" s="46" t="s">
        <v>123</v>
      </c>
    </row>
    <row r="14" spans="1:4" x14ac:dyDescent="0.25">
      <c r="B14" s="58" t="s">
        <v>136</v>
      </c>
    </row>
    <row r="15" spans="1:4" x14ac:dyDescent="0.25">
      <c r="A15" t="s">
        <v>152</v>
      </c>
    </row>
    <row r="16" spans="1:4" x14ac:dyDescent="0.25">
      <c r="B16" s="46" t="s">
        <v>137</v>
      </c>
      <c r="C16" s="61">
        <v>0.31</v>
      </c>
      <c r="D16" s="46" t="s">
        <v>123</v>
      </c>
    </row>
    <row r="17" spans="2:4" x14ac:dyDescent="0.25">
      <c r="B17" s="46" t="s">
        <v>138</v>
      </c>
      <c r="C17" s="61">
        <v>7.0000000000000007E-2</v>
      </c>
      <c r="D17" s="46" t="s">
        <v>123</v>
      </c>
    </row>
    <row r="18" spans="2:4" x14ac:dyDescent="0.25">
      <c r="B18" s="46" t="s">
        <v>139</v>
      </c>
      <c r="C18" s="61">
        <v>0.01</v>
      </c>
      <c r="D18" s="46" t="s">
        <v>123</v>
      </c>
    </row>
    <row r="19" spans="2:4" x14ac:dyDescent="0.25">
      <c r="B19" s="46" t="s">
        <v>140</v>
      </c>
      <c r="C19" s="61">
        <v>1.6E-2</v>
      </c>
      <c r="D19" s="46" t="s">
        <v>123</v>
      </c>
    </row>
    <row r="20" spans="2:4" x14ac:dyDescent="0.25">
      <c r="B20" s="46" t="s">
        <v>3</v>
      </c>
      <c r="C20" s="61">
        <v>0.08</v>
      </c>
      <c r="D20" s="46" t="s">
        <v>123</v>
      </c>
    </row>
    <row r="21" spans="2:4" x14ac:dyDescent="0.25">
      <c r="B21" s="46" t="s">
        <v>141</v>
      </c>
      <c r="C21" s="61">
        <v>4.4999999999999998E-2</v>
      </c>
      <c r="D21" s="46" t="s">
        <v>123</v>
      </c>
    </row>
    <row r="22" spans="2:4" x14ac:dyDescent="0.25">
      <c r="B22" s="11" t="s">
        <v>142</v>
      </c>
      <c r="C22" s="62">
        <f>SUM(C16:C21)</f>
        <v>0.53100000000000003</v>
      </c>
      <c r="D22" s="11" t="s">
        <v>123</v>
      </c>
    </row>
    <row r="24" spans="2:4" x14ac:dyDescent="0.25">
      <c r="B24" s="58" t="s">
        <v>143</v>
      </c>
    </row>
    <row r="25" spans="2:4" x14ac:dyDescent="0.25">
      <c r="B25" s="46" t="s">
        <v>144</v>
      </c>
      <c r="C25" s="46">
        <v>3000</v>
      </c>
      <c r="D25" s="46" t="s">
        <v>145</v>
      </c>
    </row>
    <row r="26" spans="2:4" x14ac:dyDescent="0.25">
      <c r="B26" s="46" t="s">
        <v>157</v>
      </c>
      <c r="C26" s="64">
        <f>C25/C4</f>
        <v>11.538461538461538</v>
      </c>
      <c r="D26" s="46" t="s">
        <v>146</v>
      </c>
    </row>
    <row r="27" spans="2:4" x14ac:dyDescent="0.25">
      <c r="B27" s="46" t="s">
        <v>158</v>
      </c>
      <c r="C27" s="60">
        <f>C25/C5</f>
        <v>2.5000000000000001E-2</v>
      </c>
      <c r="D27" s="46" t="s">
        <v>123</v>
      </c>
    </row>
    <row r="29" spans="2:4" x14ac:dyDescent="0.25">
      <c r="B29" t="s">
        <v>154</v>
      </c>
      <c r="C29" s="3">
        <f>C11+C22+C27</f>
        <v>0.67266666666666675</v>
      </c>
      <c r="D29" t="s">
        <v>123</v>
      </c>
    </row>
    <row r="33" spans="3:3" x14ac:dyDescent="0.25">
      <c r="C33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CC</vt:lpstr>
      <vt:lpstr>MC-PE</vt:lpstr>
      <vt:lpstr>Corrida autotransporte</vt:lpstr>
      <vt:lpstr>CV</vt:lpstr>
      <vt:lpstr>Costos de operaciòn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cpana26@yahoo.com.mx</dc:creator>
  <cp:lastModifiedBy>cpana26@yahoo.com.mx</cp:lastModifiedBy>
  <dcterms:created xsi:type="dcterms:W3CDTF">2020-09-29T01:57:41Z</dcterms:created>
  <dcterms:modified xsi:type="dcterms:W3CDTF">2021-03-25T20:05:21Z</dcterms:modified>
</cp:coreProperties>
</file>