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pm6\Documents\CURSOS\CURSOS 2024\COFIDE\IMSS\DISP IMSS INF A NOMINAS 05062024\"/>
    </mc:Choice>
  </mc:AlternateContent>
  <xr:revisionPtr revIDLastSave="0" documentId="13_ncr:1_{A41A7EBE-5572-4005-A5AA-EE73895B92AB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PREST MIN" sheetId="1" r:id="rId1"/>
    <sheet name="PREST MAYORES" sheetId="2" r:id="rId2"/>
    <sheet name="SAL VAR" sheetId="4" r:id="rId3"/>
    <sheet name="SBC" sheetId="5" r:id="rId4"/>
    <sheet name="SEM RED" sheetId="6" r:id="rId5"/>
    <sheet name="JOR RED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7" l="1"/>
  <c r="F16" i="6"/>
  <c r="L14" i="2"/>
  <c r="G10" i="7"/>
  <c r="I6" i="6"/>
  <c r="J6" i="6" s="1"/>
  <c r="J8" i="6" s="1"/>
  <c r="F8" i="6" s="1"/>
  <c r="H8" i="6"/>
  <c r="L9" i="2"/>
  <c r="L11" i="2" s="1"/>
  <c r="J9" i="2" s="1"/>
  <c r="I8" i="6" l="1"/>
  <c r="I10" i="6" s="1"/>
  <c r="I12" i="6" s="1"/>
  <c r="I14" i="6" s="1"/>
  <c r="F7" i="6" s="1"/>
  <c r="H10" i="6"/>
  <c r="F6" i="6" s="1"/>
  <c r="G18" i="4"/>
  <c r="G11" i="5" s="1"/>
  <c r="G22" i="5" s="1"/>
  <c r="G10" i="4"/>
  <c r="F10" i="6" l="1"/>
  <c r="F14" i="6" s="1"/>
  <c r="J11" i="2"/>
  <c r="J15" i="2" s="1"/>
  <c r="J35" i="2" s="1"/>
  <c r="F18" i="2"/>
  <c r="F22" i="2" s="1"/>
  <c r="J20" i="2" s="1"/>
  <c r="F11" i="2"/>
  <c r="J18" i="2" s="1"/>
  <c r="E14" i="1"/>
  <c r="E18" i="1" s="1"/>
  <c r="F23" i="1" s="1"/>
  <c r="E7" i="1"/>
  <c r="F21" i="1" s="1"/>
  <c r="J22" i="2" l="1"/>
  <c r="J26" i="2" s="1"/>
  <c r="J31" i="2" s="1"/>
  <c r="J33" i="2" s="1"/>
  <c r="J37" i="2" s="1"/>
  <c r="G9" i="5" s="1"/>
  <c r="G13" i="5" s="1"/>
  <c r="G17" i="5" s="1"/>
  <c r="F25" i="1"/>
  <c r="F29" i="1" s="1"/>
  <c r="G20" i="5" l="1"/>
  <c r="G24" i="5" s="1"/>
  <c r="G28" i="5" s="1"/>
</calcChain>
</file>

<file path=xl/sharedStrings.xml><?xml version="1.0" encoding="utf-8"?>
<sst xmlns="http://schemas.openxmlformats.org/spreadsheetml/2006/main" count="132" uniqueCount="64">
  <si>
    <t>Entre</t>
  </si>
  <si>
    <t>Igual:</t>
  </si>
  <si>
    <t xml:space="preserve">     Aguinaldo</t>
  </si>
  <si>
    <t xml:space="preserve">     Factor diario por aguinaldo</t>
  </si>
  <si>
    <t>Determinación del factor por aguinaldo</t>
  </si>
  <si>
    <t>Determinación del factor por prima vac.</t>
  </si>
  <si>
    <t xml:space="preserve">     Vacaciones</t>
  </si>
  <si>
    <t xml:space="preserve">     Días del año</t>
  </si>
  <si>
    <t xml:space="preserve">     Resultado</t>
  </si>
  <si>
    <t>Por:</t>
  </si>
  <si>
    <t xml:space="preserve">     Prima vacacional</t>
  </si>
  <si>
    <t xml:space="preserve">     Factor diario por prima vac.</t>
  </si>
  <si>
    <t>Determinación del factor de integración</t>
  </si>
  <si>
    <t xml:space="preserve">     Factor diario de aguinaldo</t>
  </si>
  <si>
    <t>Más</t>
  </si>
  <si>
    <t xml:space="preserve">      Factor por prestaciones de Ley</t>
  </si>
  <si>
    <t>Más:</t>
  </si>
  <si>
    <t xml:space="preserve">     Factor de integración</t>
  </si>
  <si>
    <t>Determinación de integración por vales</t>
  </si>
  <si>
    <t>Mayor que</t>
  </si>
  <si>
    <t xml:space="preserve">     Importe a integrar por vales</t>
  </si>
  <si>
    <t>Entre:</t>
  </si>
  <si>
    <t xml:space="preserve">     Int. Diaria por vales </t>
  </si>
  <si>
    <t xml:space="preserve">     Días del mes</t>
  </si>
  <si>
    <t xml:space="preserve">     Cuota diaria</t>
  </si>
  <si>
    <t xml:space="preserve">     Factor por prestaciones de Ley</t>
  </si>
  <si>
    <t xml:space="preserve">     La unidad (Rep. La cuota diaria)</t>
  </si>
  <si>
    <t xml:space="preserve">     Vales despensas mensuales</t>
  </si>
  <si>
    <t>Det. Del SDI por salario fijos</t>
  </si>
  <si>
    <t xml:space="preserve">     Int. Diaria del vale despensa</t>
  </si>
  <si>
    <t xml:space="preserve">     SDI por salarios fijos</t>
  </si>
  <si>
    <t xml:space="preserve">     SDI con prest. mayores</t>
  </si>
  <si>
    <t>Integración del premio de productividad</t>
  </si>
  <si>
    <t>o pago de comisiones</t>
  </si>
  <si>
    <t xml:space="preserve">      Premio de Prod. Semestral</t>
  </si>
  <si>
    <t>o pago de comisiones, con 10 días de Inc.</t>
  </si>
  <si>
    <t xml:space="preserve">     Días del bim que dev. Sal</t>
  </si>
  <si>
    <t xml:space="preserve">     Int. al Sal. Var. por el pago</t>
  </si>
  <si>
    <t xml:space="preserve">     SDI por salarios variables</t>
  </si>
  <si>
    <t xml:space="preserve">      Salario mixto (SDI)</t>
  </si>
  <si>
    <t xml:space="preserve">     Días a cotizar en el mes</t>
  </si>
  <si>
    <t xml:space="preserve">     SBC DE LA LIQ. MENSUAL</t>
  </si>
  <si>
    <t>Determinación del SBC para Liq. Mensual</t>
  </si>
  <si>
    <t>Determinación del SBC para Liq. Bimestral</t>
  </si>
  <si>
    <t xml:space="preserve">     La unidad (representa la cuota diaria)</t>
  </si>
  <si>
    <t>JOR</t>
  </si>
  <si>
    <t>DETERMINACIÓN DEL SDI</t>
  </si>
  <si>
    <t>EN SEMANA REDUCIDA</t>
  </si>
  <si>
    <t xml:space="preserve">      Salario pagado a la semana</t>
  </si>
  <si>
    <t xml:space="preserve">     Días de la semana</t>
  </si>
  <si>
    <t xml:space="preserve">      Aguinaldo</t>
  </si>
  <si>
    <t>AGUINALDO</t>
  </si>
  <si>
    <t>PRIMA VACA</t>
  </si>
  <si>
    <t xml:space="preserve">      Prima vacacional</t>
  </si>
  <si>
    <t xml:space="preserve">      PP séptimo día</t>
  </si>
  <si>
    <t xml:space="preserve">     SDI por semana reducida</t>
  </si>
  <si>
    <t xml:space="preserve">      Base para determinar SDI</t>
  </si>
  <si>
    <t>PP sept. Día</t>
  </si>
  <si>
    <t>EN JORNADA REDUCIDA</t>
  </si>
  <si>
    <t xml:space="preserve">     SDI por jornada reducida</t>
  </si>
  <si>
    <t>VDUMA</t>
  </si>
  <si>
    <t xml:space="preserve">     40% de SMGDF (VMUMA)</t>
  </si>
  <si>
    <t>SMCDMX</t>
  </si>
  <si>
    <t xml:space="preserve">Salario min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</si>
</sst>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00_-;\-* #,##0.00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0" xfId="0" applyFont="1"/>
    <xf numFmtId="0" fontId="3" fillId="0" borderId="11" xfId="0" applyFont="1" applyBorder="1"/>
    <xf numFmtId="0" fontId="3" fillId="0" borderId="11" xfId="1" applyNumberFormat="1" applyFont="1" applyBorder="1"/>
    <xf numFmtId="0" fontId="2" fillId="2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/>
    <xf numFmtId="164" fontId="3" fillId="0" borderId="11" xfId="1" applyNumberFormat="1" applyFont="1" applyBorder="1"/>
    <xf numFmtId="9" fontId="3" fillId="0" borderId="11" xfId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0" borderId="12" xfId="0" applyFont="1" applyBorder="1"/>
    <xf numFmtId="43" fontId="3" fillId="0" borderId="10" xfId="2" applyFont="1" applyBorder="1"/>
    <xf numFmtId="9" fontId="0" fillId="0" borderId="0" xfId="1" applyFont="1"/>
    <xf numFmtId="43" fontId="2" fillId="2" borderId="1" xfId="2" applyFont="1" applyFill="1" applyBorder="1"/>
    <xf numFmtId="0" fontId="2" fillId="0" borderId="0" xfId="0" applyFont="1"/>
    <xf numFmtId="43" fontId="2" fillId="0" borderId="0" xfId="2" applyFont="1"/>
    <xf numFmtId="0" fontId="4" fillId="2" borderId="3" xfId="0" applyFont="1" applyFill="1" applyBorder="1"/>
    <xf numFmtId="43" fontId="3" fillId="0" borderId="11" xfId="2" applyFont="1" applyBorder="1"/>
    <xf numFmtId="0" fontId="5" fillId="0" borderId="11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165" fontId="5" fillId="0" borderId="10" xfId="2" applyNumberFormat="1" applyFont="1" applyBorder="1"/>
    <xf numFmtId="164" fontId="5" fillId="0" borderId="11" xfId="0" applyNumberFormat="1" applyFont="1" applyBorder="1"/>
    <xf numFmtId="165" fontId="5" fillId="0" borderId="11" xfId="2" applyNumberFormat="1" applyFont="1" applyBorder="1"/>
    <xf numFmtId="0" fontId="5" fillId="0" borderId="12" xfId="0" applyFont="1" applyBorder="1"/>
    <xf numFmtId="165" fontId="6" fillId="2" borderId="1" xfId="0" applyNumberFormat="1" applyFont="1" applyFill="1" applyBorder="1"/>
    <xf numFmtId="165" fontId="3" fillId="0" borderId="11" xfId="0" applyNumberFormat="1" applyFont="1" applyBorder="1"/>
    <xf numFmtId="43" fontId="3" fillId="0" borderId="11" xfId="0" applyNumberFormat="1" applyFont="1" applyBorder="1"/>
    <xf numFmtId="43" fontId="2" fillId="2" borderId="1" xfId="0" applyNumberFormat="1" applyFont="1" applyFill="1" applyBorder="1"/>
    <xf numFmtId="0" fontId="3" fillId="0" borderId="11" xfId="0" applyFont="1" applyBorder="1" applyAlignment="1">
      <alignment horizontal="center"/>
    </xf>
    <xf numFmtId="43" fontId="3" fillId="0" borderId="0" xfId="2" applyFont="1"/>
    <xf numFmtId="43" fontId="2" fillId="0" borderId="0" xfId="0" applyNumberFormat="1" applyFont="1"/>
    <xf numFmtId="43" fontId="3" fillId="0" borderId="10" xfId="0" applyNumberFormat="1" applyFont="1" applyBorder="1"/>
    <xf numFmtId="0" fontId="8" fillId="0" borderId="6" xfId="0" applyFont="1" applyBorder="1"/>
    <xf numFmtId="0" fontId="8" fillId="0" borderId="0" xfId="0" applyFont="1"/>
    <xf numFmtId="0" fontId="8" fillId="0" borderId="11" xfId="0" applyFont="1" applyBorder="1"/>
    <xf numFmtId="0" fontId="8" fillId="0" borderId="9" xfId="0" applyFont="1" applyBorder="1"/>
    <xf numFmtId="0" fontId="8" fillId="0" borderId="12" xfId="0" applyFont="1" applyBorder="1"/>
    <xf numFmtId="0" fontId="7" fillId="2" borderId="3" xfId="0" applyFont="1" applyFill="1" applyBorder="1"/>
    <xf numFmtId="43" fontId="7" fillId="2" borderId="1" xfId="2" applyFont="1" applyFill="1" applyBorder="1"/>
    <xf numFmtId="0" fontId="9" fillId="0" borderId="0" xfId="0" applyFont="1"/>
    <xf numFmtId="0" fontId="0" fillId="0" borderId="0" xfId="0" applyAlignment="1">
      <alignment horizontal="center"/>
    </xf>
    <xf numFmtId="43" fontId="0" fillId="0" borderId="0" xfId="2" applyFont="1"/>
    <xf numFmtId="9" fontId="0" fillId="0" borderId="0" xfId="0" applyNumberFormat="1"/>
    <xf numFmtId="43" fontId="0" fillId="0" borderId="11" xfId="2" applyFont="1" applyBorder="1"/>
    <xf numFmtId="166" fontId="3" fillId="0" borderId="11" xfId="2" applyNumberFormat="1" applyFont="1" applyBorder="1"/>
    <xf numFmtId="0" fontId="0" fillId="0" borderId="0" xfId="2" applyNumberFormat="1" applyFont="1"/>
    <xf numFmtId="43" fontId="0" fillId="0" borderId="0" xfId="0" applyNumberFormat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9"/>
  <sheetViews>
    <sheetView topLeftCell="A18" workbookViewId="0">
      <selection activeCell="E11" sqref="E11"/>
    </sheetView>
  </sheetViews>
  <sheetFormatPr baseColWidth="10" defaultRowHeight="15" x14ac:dyDescent="0.25"/>
  <cols>
    <col min="4" max="4" width="26.28515625" customWidth="1"/>
    <col min="5" max="5" width="15.140625" customWidth="1"/>
    <col min="9" max="9" width="20.5703125" customWidth="1"/>
    <col min="10" max="10" width="15.28515625" customWidth="1"/>
  </cols>
  <sheetData>
    <row r="1" spans="3:10" ht="15.75" thickBot="1" x14ac:dyDescent="0.3"/>
    <row r="2" spans="3:10" ht="21.75" thickBot="1" x14ac:dyDescent="0.4">
      <c r="C2" s="62" t="s">
        <v>4</v>
      </c>
      <c r="D2" s="63"/>
      <c r="E2" s="64"/>
    </row>
    <row r="3" spans="3:10" ht="21" x14ac:dyDescent="0.35">
      <c r="C3" s="1" t="s">
        <v>2</v>
      </c>
      <c r="D3" s="2"/>
      <c r="E3" s="3">
        <v>15</v>
      </c>
    </row>
    <row r="4" spans="3:10" ht="21" x14ac:dyDescent="0.35">
      <c r="C4" s="4" t="s">
        <v>0</v>
      </c>
      <c r="D4" s="5"/>
      <c r="E4" s="6"/>
    </row>
    <row r="5" spans="3:10" ht="21" x14ac:dyDescent="0.35">
      <c r="C5" s="4" t="s">
        <v>7</v>
      </c>
      <c r="D5" s="5"/>
      <c r="E5" s="7">
        <v>365</v>
      </c>
    </row>
    <row r="6" spans="3:10" ht="21.75" thickBot="1" x14ac:dyDescent="0.4">
      <c r="C6" s="4" t="s">
        <v>1</v>
      </c>
      <c r="D6" s="5"/>
      <c r="E6" s="6"/>
    </row>
    <row r="7" spans="3:10" ht="21.75" thickBot="1" x14ac:dyDescent="0.4">
      <c r="C7" s="8" t="s">
        <v>3</v>
      </c>
      <c r="D7" s="9"/>
      <c r="E7" s="10">
        <f>+E3/E5</f>
        <v>4.1095890410958902E-2</v>
      </c>
      <c r="G7" s="65"/>
      <c r="H7" s="65"/>
      <c r="I7" s="65"/>
      <c r="J7" s="65"/>
    </row>
    <row r="8" spans="3:10" ht="21.75" thickBot="1" x14ac:dyDescent="0.4">
      <c r="C8" s="5"/>
      <c r="D8" s="5"/>
      <c r="E8" s="5"/>
    </row>
    <row r="9" spans="3:10" ht="21.75" thickBot="1" x14ac:dyDescent="0.4">
      <c r="C9" s="62" t="s">
        <v>5</v>
      </c>
      <c r="D9" s="63"/>
      <c r="E9" s="64"/>
    </row>
    <row r="10" spans="3:10" ht="21" x14ac:dyDescent="0.35">
      <c r="C10" s="1" t="s">
        <v>6</v>
      </c>
      <c r="D10" s="2"/>
      <c r="E10" s="3">
        <v>12</v>
      </c>
    </row>
    <row r="11" spans="3:10" ht="21" x14ac:dyDescent="0.35">
      <c r="C11" s="4" t="s">
        <v>0</v>
      </c>
      <c r="D11" s="5"/>
      <c r="E11" s="6"/>
    </row>
    <row r="12" spans="3:10" ht="21" x14ac:dyDescent="0.35">
      <c r="C12" s="4" t="s">
        <v>7</v>
      </c>
      <c r="D12" s="5"/>
      <c r="E12" s="7">
        <v>365</v>
      </c>
    </row>
    <row r="13" spans="3:10" ht="21" x14ac:dyDescent="0.35">
      <c r="C13" s="4" t="s">
        <v>1</v>
      </c>
      <c r="D13" s="5"/>
      <c r="E13" s="7"/>
    </row>
    <row r="14" spans="3:10" ht="21" x14ac:dyDescent="0.35">
      <c r="C14" s="4" t="s">
        <v>8</v>
      </c>
      <c r="D14" s="5"/>
      <c r="E14" s="11">
        <f>+E10/E12</f>
        <v>3.287671232876712E-2</v>
      </c>
    </row>
    <row r="15" spans="3:10" ht="21" x14ac:dyDescent="0.35">
      <c r="C15" s="4" t="s">
        <v>9</v>
      </c>
      <c r="D15" s="5"/>
      <c r="E15" s="7"/>
    </row>
    <row r="16" spans="3:10" ht="21" x14ac:dyDescent="0.35">
      <c r="C16" s="4" t="s">
        <v>10</v>
      </c>
      <c r="D16" s="5"/>
      <c r="E16" s="12">
        <v>0.25</v>
      </c>
    </row>
    <row r="17" spans="3:6" ht="21.75" thickBot="1" x14ac:dyDescent="0.4">
      <c r="C17" s="4" t="s">
        <v>1</v>
      </c>
      <c r="D17" s="5"/>
      <c r="E17" s="6"/>
    </row>
    <row r="18" spans="3:6" ht="21.75" thickBot="1" x14ac:dyDescent="0.4">
      <c r="C18" s="8" t="s">
        <v>11</v>
      </c>
      <c r="D18" s="9"/>
      <c r="E18" s="10">
        <f>+E14*E16</f>
        <v>8.21917808219178E-3</v>
      </c>
    </row>
    <row r="19" spans="3:6" ht="15.75" thickBot="1" x14ac:dyDescent="0.3"/>
    <row r="20" spans="3:6" ht="21.75" thickBot="1" x14ac:dyDescent="0.4">
      <c r="C20" s="62" t="s">
        <v>12</v>
      </c>
      <c r="D20" s="63"/>
      <c r="E20" s="63"/>
      <c r="F20" s="64"/>
    </row>
    <row r="21" spans="3:6" ht="21" x14ac:dyDescent="0.35">
      <c r="C21" s="1" t="s">
        <v>13</v>
      </c>
      <c r="D21" s="2"/>
      <c r="E21" s="2"/>
      <c r="F21" s="15">
        <f>+E7</f>
        <v>4.1095890410958902E-2</v>
      </c>
    </row>
    <row r="22" spans="3:6" ht="21" x14ac:dyDescent="0.35">
      <c r="C22" s="4" t="s">
        <v>14</v>
      </c>
      <c r="D22" s="5"/>
      <c r="E22" s="5"/>
      <c r="F22" s="6"/>
    </row>
    <row r="23" spans="3:6" ht="21" x14ac:dyDescent="0.35">
      <c r="C23" s="4" t="s">
        <v>11</v>
      </c>
      <c r="D23" s="5"/>
      <c r="E23" s="5"/>
      <c r="F23" s="16">
        <f>+E18</f>
        <v>8.21917808219178E-3</v>
      </c>
    </row>
    <row r="24" spans="3:6" ht="21" x14ac:dyDescent="0.35">
      <c r="C24" s="4" t="s">
        <v>1</v>
      </c>
      <c r="D24" s="5"/>
      <c r="E24" s="5"/>
      <c r="F24" s="6"/>
    </row>
    <row r="25" spans="3:6" ht="21" x14ac:dyDescent="0.35">
      <c r="C25" s="4" t="s">
        <v>15</v>
      </c>
      <c r="D25" s="5"/>
      <c r="E25" s="5"/>
      <c r="F25" s="16">
        <f>+F21+F23</f>
        <v>4.9315068493150684E-2</v>
      </c>
    </row>
    <row r="26" spans="3:6" ht="21" x14ac:dyDescent="0.35">
      <c r="C26" s="4" t="s">
        <v>16</v>
      </c>
      <c r="D26" s="5"/>
      <c r="E26" s="5"/>
      <c r="F26" s="6"/>
    </row>
    <row r="27" spans="3:6" ht="21" x14ac:dyDescent="0.35">
      <c r="C27" s="4" t="s">
        <v>44</v>
      </c>
      <c r="D27" s="5"/>
      <c r="E27" s="5"/>
      <c r="F27" s="6">
        <v>1</v>
      </c>
    </row>
    <row r="28" spans="3:6" ht="21.75" thickBot="1" x14ac:dyDescent="0.4">
      <c r="C28" s="13" t="s">
        <v>1</v>
      </c>
      <c r="D28" s="14"/>
      <c r="E28" s="14"/>
      <c r="F28" s="17"/>
    </row>
    <row r="29" spans="3:6" ht="21.75" thickBot="1" x14ac:dyDescent="0.4">
      <c r="C29" s="8" t="s">
        <v>17</v>
      </c>
      <c r="D29" s="9"/>
      <c r="E29" s="9"/>
      <c r="F29" s="10">
        <f>+F25+F27</f>
        <v>1.0493150684931507</v>
      </c>
    </row>
  </sheetData>
  <mergeCells count="4">
    <mergeCell ref="C2:E2"/>
    <mergeCell ref="C9:E9"/>
    <mergeCell ref="C20:F20"/>
    <mergeCell ref="G7:J7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M37"/>
  <sheetViews>
    <sheetView topLeftCell="A28" workbookViewId="0">
      <selection activeCell="J9" sqref="J9"/>
    </sheetView>
  </sheetViews>
  <sheetFormatPr baseColWidth="10" defaultRowHeight="15" x14ac:dyDescent="0.25"/>
  <cols>
    <col min="4" max="4" width="21.85546875" customWidth="1"/>
    <col min="5" max="5" width="18.42578125" customWidth="1"/>
    <col min="8" max="8" width="27.5703125" customWidth="1"/>
    <col min="10" max="10" width="16" customWidth="1"/>
  </cols>
  <sheetData>
    <row r="4" spans="4:13" x14ac:dyDescent="0.25">
      <c r="L4" s="19"/>
    </row>
    <row r="5" spans="4:13" ht="15.75" thickBot="1" x14ac:dyDescent="0.3"/>
    <row r="6" spans="4:13" ht="21.75" thickBot="1" x14ac:dyDescent="0.4">
      <c r="D6" s="62" t="s">
        <v>4</v>
      </c>
      <c r="E6" s="63"/>
      <c r="F6" s="64"/>
      <c r="H6" s="62" t="s">
        <v>18</v>
      </c>
      <c r="I6" s="63"/>
      <c r="J6" s="64"/>
    </row>
    <row r="7" spans="4:13" ht="21" x14ac:dyDescent="0.35">
      <c r="D7" s="1" t="s">
        <v>2</v>
      </c>
      <c r="E7" s="2"/>
      <c r="F7" s="3">
        <v>30</v>
      </c>
      <c r="H7" s="1" t="s">
        <v>27</v>
      </c>
      <c r="I7" s="2"/>
      <c r="J7" s="18">
        <v>3500</v>
      </c>
      <c r="L7">
        <v>248.93</v>
      </c>
      <c r="M7" s="54" t="s">
        <v>60</v>
      </c>
    </row>
    <row r="8" spans="4:13" ht="21" x14ac:dyDescent="0.35">
      <c r="D8" s="4" t="s">
        <v>0</v>
      </c>
      <c r="E8" s="5"/>
      <c r="F8" s="6"/>
      <c r="H8" s="4" t="s">
        <v>19</v>
      </c>
      <c r="I8" s="5"/>
      <c r="J8" s="24"/>
      <c r="L8">
        <v>30.4</v>
      </c>
    </row>
    <row r="9" spans="4:13" ht="21" x14ac:dyDescent="0.35">
      <c r="D9" s="4" t="s">
        <v>7</v>
      </c>
      <c r="E9" s="5"/>
      <c r="F9" s="7">
        <v>365</v>
      </c>
      <c r="H9" s="4" t="s">
        <v>61</v>
      </c>
      <c r="I9" s="5"/>
      <c r="J9" s="24">
        <f>+L11</f>
        <v>3026.9888000000001</v>
      </c>
      <c r="L9" s="55">
        <f>+L7*L8</f>
        <v>7567.4719999999998</v>
      </c>
    </row>
    <row r="10" spans="4:13" ht="21.75" thickBot="1" x14ac:dyDescent="0.4">
      <c r="D10" s="4" t="s">
        <v>1</v>
      </c>
      <c r="E10" s="5"/>
      <c r="F10" s="6"/>
      <c r="H10" s="4" t="s">
        <v>1</v>
      </c>
      <c r="I10" s="5"/>
      <c r="J10" s="24"/>
      <c r="L10" s="56">
        <v>0.4</v>
      </c>
    </row>
    <row r="11" spans="4:13" ht="21.75" thickBot="1" x14ac:dyDescent="0.4">
      <c r="D11" s="8" t="s">
        <v>3</v>
      </c>
      <c r="E11" s="9"/>
      <c r="F11" s="10">
        <f>+F7/F9</f>
        <v>8.2191780821917804E-2</v>
      </c>
      <c r="H11" s="4" t="s">
        <v>20</v>
      </c>
      <c r="I11" s="5"/>
      <c r="J11" s="24">
        <f>+J7-J9</f>
        <v>473.01119999999992</v>
      </c>
      <c r="L11" s="55">
        <f>+L9*L10</f>
        <v>3026.9888000000001</v>
      </c>
    </row>
    <row r="12" spans="4:13" ht="21.75" thickBot="1" x14ac:dyDescent="0.4">
      <c r="D12" s="5"/>
      <c r="E12" s="5"/>
      <c r="F12" s="5"/>
      <c r="H12" s="4" t="s">
        <v>21</v>
      </c>
      <c r="J12" s="57"/>
    </row>
    <row r="13" spans="4:13" ht="21.75" thickBot="1" x14ac:dyDescent="0.4">
      <c r="D13" s="62" t="s">
        <v>5</v>
      </c>
      <c r="E13" s="63"/>
      <c r="F13" s="64"/>
      <c r="H13" s="4" t="s">
        <v>23</v>
      </c>
      <c r="J13" s="58">
        <v>30</v>
      </c>
      <c r="L13">
        <v>25</v>
      </c>
    </row>
    <row r="14" spans="4:13" ht="21.75" thickBot="1" x14ac:dyDescent="0.4">
      <c r="D14" s="1" t="s">
        <v>6</v>
      </c>
      <c r="E14" s="2"/>
      <c r="F14" s="3">
        <v>15</v>
      </c>
      <c r="H14" s="4" t="s">
        <v>1</v>
      </c>
      <c r="J14" s="24"/>
      <c r="L14">
        <f>+L7*L13</f>
        <v>6223.25</v>
      </c>
    </row>
    <row r="15" spans="4:13" ht="21.75" thickBot="1" x14ac:dyDescent="0.4">
      <c r="D15" s="4" t="s">
        <v>0</v>
      </c>
      <c r="E15" s="5"/>
      <c r="F15" s="6"/>
      <c r="H15" s="8" t="s">
        <v>22</v>
      </c>
      <c r="I15" s="23"/>
      <c r="J15" s="20">
        <f>+J11/J13</f>
        <v>15.767039999999998</v>
      </c>
    </row>
    <row r="16" spans="4:13" ht="21.75" thickBot="1" x14ac:dyDescent="0.4">
      <c r="D16" s="4" t="s">
        <v>7</v>
      </c>
      <c r="E16" s="5"/>
      <c r="F16" s="7">
        <v>365</v>
      </c>
    </row>
    <row r="17" spans="4:10" ht="21.75" thickBot="1" x14ac:dyDescent="0.4">
      <c r="D17" s="4" t="s">
        <v>1</v>
      </c>
      <c r="E17" s="5"/>
      <c r="F17" s="7"/>
      <c r="H17" s="66" t="s">
        <v>12</v>
      </c>
      <c r="I17" s="67"/>
      <c r="J17" s="68"/>
    </row>
    <row r="18" spans="4:10" ht="21" x14ac:dyDescent="0.35">
      <c r="D18" s="4" t="s">
        <v>8</v>
      </c>
      <c r="E18" s="5"/>
      <c r="F18" s="11">
        <f>+F14/F16</f>
        <v>4.1095890410958902E-2</v>
      </c>
      <c r="H18" s="28" t="s">
        <v>3</v>
      </c>
      <c r="I18" s="29"/>
      <c r="J18" s="34">
        <f>+F11</f>
        <v>8.2191780821917804E-2</v>
      </c>
    </row>
    <row r="19" spans="4:10" ht="21" x14ac:dyDescent="0.35">
      <c r="D19" s="4" t="s">
        <v>9</v>
      </c>
      <c r="E19" s="5"/>
      <c r="F19" s="7"/>
      <c r="H19" s="30" t="s">
        <v>16</v>
      </c>
      <c r="I19" s="31"/>
      <c r="J19" s="25"/>
    </row>
    <row r="20" spans="4:10" ht="21" x14ac:dyDescent="0.35">
      <c r="D20" s="4" t="s">
        <v>10</v>
      </c>
      <c r="E20" s="5"/>
      <c r="F20" s="12">
        <v>0.5</v>
      </c>
      <c r="H20" s="30" t="s">
        <v>11</v>
      </c>
      <c r="I20" s="31"/>
      <c r="J20" s="35">
        <f>+F22</f>
        <v>2.0547945205479451E-2</v>
      </c>
    </row>
    <row r="21" spans="4:10" ht="21.75" thickBot="1" x14ac:dyDescent="0.4">
      <c r="D21" s="4" t="s">
        <v>1</v>
      </c>
      <c r="E21" s="5"/>
      <c r="F21" s="6"/>
      <c r="H21" s="30" t="s">
        <v>1</v>
      </c>
      <c r="I21" s="31"/>
      <c r="J21" s="25"/>
    </row>
    <row r="22" spans="4:10" ht="21.75" thickBot="1" x14ac:dyDescent="0.4">
      <c r="D22" s="8" t="s">
        <v>11</v>
      </c>
      <c r="E22" s="9"/>
      <c r="F22" s="10">
        <f>+F18*F20</f>
        <v>2.0547945205479451E-2</v>
      </c>
      <c r="H22" s="30" t="s">
        <v>25</v>
      </c>
      <c r="I22" s="31"/>
      <c r="J22" s="36">
        <f>+J18+J20</f>
        <v>0.10273972602739725</v>
      </c>
    </row>
    <row r="23" spans="4:10" ht="18.75" x14ac:dyDescent="0.3">
      <c r="H23" s="30" t="s">
        <v>16</v>
      </c>
      <c r="I23" s="31"/>
      <c r="J23" s="25"/>
    </row>
    <row r="24" spans="4:10" ht="18.75" x14ac:dyDescent="0.3">
      <c r="H24" s="30" t="s">
        <v>26</v>
      </c>
      <c r="I24" s="31"/>
      <c r="J24" s="25">
        <v>1</v>
      </c>
    </row>
    <row r="25" spans="4:10" ht="19.5" thickBot="1" x14ac:dyDescent="0.35">
      <c r="H25" s="32" t="s">
        <v>1</v>
      </c>
      <c r="I25" s="33"/>
      <c r="J25" s="37"/>
    </row>
    <row r="26" spans="4:10" ht="19.5" thickBot="1" x14ac:dyDescent="0.35">
      <c r="H26" s="26" t="s">
        <v>17</v>
      </c>
      <c r="I26" s="27"/>
      <c r="J26" s="38">
        <f>+J22+J24</f>
        <v>1.1027397260273972</v>
      </c>
    </row>
    <row r="27" spans="4:10" ht="15.75" thickBot="1" x14ac:dyDescent="0.3"/>
    <row r="28" spans="4:10" ht="21.75" thickBot="1" x14ac:dyDescent="0.4">
      <c r="H28" s="62" t="s">
        <v>28</v>
      </c>
      <c r="I28" s="63"/>
      <c r="J28" s="64"/>
    </row>
    <row r="29" spans="4:10" ht="21" x14ac:dyDescent="0.35">
      <c r="H29" s="1" t="s">
        <v>24</v>
      </c>
      <c r="I29" s="2"/>
      <c r="J29" s="18">
        <v>500</v>
      </c>
    </row>
    <row r="30" spans="4:10" ht="21" x14ac:dyDescent="0.35">
      <c r="H30" s="4" t="s">
        <v>9</v>
      </c>
      <c r="I30" s="5"/>
      <c r="J30" s="6"/>
    </row>
    <row r="31" spans="4:10" ht="21" x14ac:dyDescent="0.35">
      <c r="H31" s="4" t="s">
        <v>17</v>
      </c>
      <c r="I31" s="5"/>
      <c r="J31" s="39">
        <f>+J26</f>
        <v>1.1027397260273972</v>
      </c>
    </row>
    <row r="32" spans="4:10" ht="21" x14ac:dyDescent="0.35">
      <c r="H32" s="4" t="s">
        <v>1</v>
      </c>
      <c r="I32" s="5"/>
      <c r="J32" s="6"/>
    </row>
    <row r="33" spans="8:10" ht="21" x14ac:dyDescent="0.35">
      <c r="H33" s="4" t="s">
        <v>31</v>
      </c>
      <c r="I33" s="5"/>
      <c r="J33" s="40">
        <f>+J29*J31</f>
        <v>551.36986301369859</v>
      </c>
    </row>
    <row r="34" spans="8:10" ht="21" x14ac:dyDescent="0.35">
      <c r="H34" s="4" t="s">
        <v>16</v>
      </c>
      <c r="I34" s="5"/>
      <c r="J34" s="6"/>
    </row>
    <row r="35" spans="8:10" ht="21" x14ac:dyDescent="0.35">
      <c r="H35" s="4" t="s">
        <v>29</v>
      </c>
      <c r="I35" s="5"/>
      <c r="J35" s="40">
        <f>+J15</f>
        <v>15.767039999999998</v>
      </c>
    </row>
    <row r="36" spans="8:10" ht="21.75" thickBot="1" x14ac:dyDescent="0.4">
      <c r="H36" s="13" t="s">
        <v>1</v>
      </c>
      <c r="I36" s="14"/>
      <c r="J36" s="17"/>
    </row>
    <row r="37" spans="8:10" ht="21.75" thickBot="1" x14ac:dyDescent="0.4">
      <c r="H37" s="8" t="s">
        <v>30</v>
      </c>
      <c r="I37" s="9"/>
      <c r="J37" s="41">
        <f>+J33+J35</f>
        <v>567.13690301369854</v>
      </c>
    </row>
  </sheetData>
  <mergeCells count="5">
    <mergeCell ref="D6:F6"/>
    <mergeCell ref="D13:F13"/>
    <mergeCell ref="H6:J6"/>
    <mergeCell ref="H17:J17"/>
    <mergeCell ref="H28:J28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L18"/>
  <sheetViews>
    <sheetView topLeftCell="A6" workbookViewId="0">
      <selection activeCell="G17" sqref="G17"/>
    </sheetView>
  </sheetViews>
  <sheetFormatPr baseColWidth="10" defaultRowHeight="15" x14ac:dyDescent="0.25"/>
  <cols>
    <col min="6" max="6" width="15.42578125" customWidth="1"/>
    <col min="7" max="7" width="15.42578125" bestFit="1" customWidth="1"/>
    <col min="11" max="11" width="15.7109375" customWidth="1"/>
    <col min="12" max="12" width="13.85546875" bestFit="1" customWidth="1"/>
  </cols>
  <sheetData>
    <row r="3" spans="4:12" ht="15.75" thickBot="1" x14ac:dyDescent="0.3"/>
    <row r="4" spans="4:12" ht="21" x14ac:dyDescent="0.35">
      <c r="D4" s="69" t="s">
        <v>32</v>
      </c>
      <c r="E4" s="70"/>
      <c r="F4" s="70"/>
      <c r="G4" s="71"/>
      <c r="I4" s="75"/>
      <c r="J4" s="75"/>
      <c r="K4" s="75"/>
      <c r="L4" s="75"/>
    </row>
    <row r="5" spans="4:12" ht="21.75" thickBot="1" x14ac:dyDescent="0.4">
      <c r="D5" s="72" t="s">
        <v>33</v>
      </c>
      <c r="E5" s="73"/>
      <c r="F5" s="73"/>
      <c r="G5" s="74"/>
      <c r="I5" s="75"/>
      <c r="J5" s="75"/>
      <c r="K5" s="75"/>
      <c r="L5" s="75"/>
    </row>
    <row r="6" spans="4:12" ht="21" x14ac:dyDescent="0.35">
      <c r="D6" s="1" t="s">
        <v>34</v>
      </c>
      <c r="E6" s="2"/>
      <c r="F6" s="2"/>
      <c r="G6" s="18">
        <v>10000</v>
      </c>
      <c r="I6" s="5"/>
      <c r="J6" s="5"/>
      <c r="K6" s="43"/>
      <c r="L6" s="43"/>
    </row>
    <row r="7" spans="4:12" ht="21" x14ac:dyDescent="0.35">
      <c r="D7" s="4" t="s">
        <v>21</v>
      </c>
      <c r="E7" s="5"/>
      <c r="F7" s="5"/>
      <c r="G7" s="6"/>
      <c r="I7" s="5"/>
      <c r="J7" s="5"/>
      <c r="K7" s="5"/>
      <c r="L7" s="43"/>
    </row>
    <row r="8" spans="4:12" ht="21" x14ac:dyDescent="0.35">
      <c r="D8" s="4" t="s">
        <v>36</v>
      </c>
      <c r="E8" s="5"/>
      <c r="F8" s="5"/>
      <c r="G8" s="42">
        <v>61</v>
      </c>
      <c r="I8" s="5"/>
      <c r="J8" s="5"/>
      <c r="K8" s="5"/>
      <c r="L8" s="5"/>
    </row>
    <row r="9" spans="4:12" ht="21.75" thickBot="1" x14ac:dyDescent="0.4">
      <c r="D9" s="4" t="s">
        <v>1</v>
      </c>
      <c r="E9" s="5"/>
      <c r="F9" s="5"/>
      <c r="G9" s="6"/>
      <c r="I9" s="5"/>
      <c r="J9" s="5"/>
      <c r="K9" s="5"/>
      <c r="L9" s="61"/>
    </row>
    <row r="10" spans="4:12" ht="21.75" thickBot="1" x14ac:dyDescent="0.4">
      <c r="D10" s="8" t="s">
        <v>37</v>
      </c>
      <c r="E10" s="9"/>
      <c r="F10" s="9"/>
      <c r="G10" s="20">
        <f>+G6/G8</f>
        <v>163.9344262295082</v>
      </c>
      <c r="I10" s="5"/>
      <c r="J10" s="5"/>
      <c r="K10" s="5"/>
      <c r="L10" s="5"/>
    </row>
    <row r="11" spans="4:12" ht="21.75" thickBot="1" x14ac:dyDescent="0.4">
      <c r="I11" s="21"/>
      <c r="J11" s="21"/>
      <c r="K11" s="21"/>
      <c r="L11" s="22"/>
    </row>
    <row r="12" spans="4:12" ht="21" x14ac:dyDescent="0.35">
      <c r="D12" s="69" t="s">
        <v>32</v>
      </c>
      <c r="E12" s="70"/>
      <c r="F12" s="70"/>
      <c r="G12" s="71"/>
    </row>
    <row r="13" spans="4:12" ht="21.75" thickBot="1" x14ac:dyDescent="0.4">
      <c r="D13" s="72" t="s">
        <v>35</v>
      </c>
      <c r="E13" s="73"/>
      <c r="F13" s="73"/>
      <c r="G13" s="74"/>
    </row>
    <row r="14" spans="4:12" ht="21" x14ac:dyDescent="0.35">
      <c r="D14" s="1" t="s">
        <v>34</v>
      </c>
      <c r="E14" s="2"/>
      <c r="F14" s="2"/>
      <c r="G14" s="18">
        <v>10000</v>
      </c>
    </row>
    <row r="15" spans="4:12" ht="21" x14ac:dyDescent="0.35">
      <c r="D15" s="4" t="s">
        <v>21</v>
      </c>
      <c r="E15" s="5"/>
      <c r="F15" s="5"/>
      <c r="G15" s="6"/>
    </row>
    <row r="16" spans="4:12" ht="21" x14ac:dyDescent="0.35">
      <c r="D16" s="4" t="s">
        <v>36</v>
      </c>
      <c r="E16" s="5"/>
      <c r="F16" s="5"/>
      <c r="G16" s="42">
        <v>51</v>
      </c>
    </row>
    <row r="17" spans="4:7" ht="21.75" thickBot="1" x14ac:dyDescent="0.4">
      <c r="D17" s="4" t="s">
        <v>1</v>
      </c>
      <c r="E17" s="5"/>
      <c r="F17" s="5"/>
      <c r="G17" s="6"/>
    </row>
    <row r="18" spans="4:7" ht="21.75" thickBot="1" x14ac:dyDescent="0.4">
      <c r="D18" s="8" t="s">
        <v>37</v>
      </c>
      <c r="E18" s="9"/>
      <c r="F18" s="9"/>
      <c r="G18" s="20">
        <f>+G14/G16</f>
        <v>196.07843137254903</v>
      </c>
    </row>
  </sheetData>
  <mergeCells count="6">
    <mergeCell ref="D4:G4"/>
    <mergeCell ref="D5:G5"/>
    <mergeCell ref="D12:G12"/>
    <mergeCell ref="D13:G13"/>
    <mergeCell ref="I4:L4"/>
    <mergeCell ref="I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G28"/>
  <sheetViews>
    <sheetView topLeftCell="A18" workbookViewId="0">
      <selection activeCell="G20" sqref="G20"/>
    </sheetView>
  </sheetViews>
  <sheetFormatPr baseColWidth="10" defaultRowHeight="15" x14ac:dyDescent="0.25"/>
  <cols>
    <col min="5" max="5" width="21.28515625" customWidth="1"/>
    <col min="6" max="6" width="6.7109375" customWidth="1"/>
    <col min="7" max="7" width="15.5703125" bestFit="1" customWidth="1"/>
  </cols>
  <sheetData>
    <row r="5" spans="4:7" ht="21" x14ac:dyDescent="0.35">
      <c r="D5" s="21"/>
      <c r="E5" s="21"/>
      <c r="F5" s="44"/>
    </row>
    <row r="7" spans="4:7" ht="21.75" thickBot="1" x14ac:dyDescent="0.4">
      <c r="D7" s="21"/>
      <c r="E7" s="21"/>
      <c r="F7" s="21"/>
      <c r="G7" s="22"/>
    </row>
    <row r="8" spans="4:7" ht="21.75" thickBot="1" x14ac:dyDescent="0.4">
      <c r="D8" s="62" t="s">
        <v>42</v>
      </c>
      <c r="E8" s="63"/>
      <c r="F8" s="63"/>
      <c r="G8" s="64"/>
    </row>
    <row r="9" spans="4:7" ht="21" x14ac:dyDescent="0.35">
      <c r="D9" s="1" t="s">
        <v>30</v>
      </c>
      <c r="E9" s="46"/>
      <c r="F9" s="46"/>
      <c r="G9" s="45">
        <f>+'PREST MAYORES'!J37</f>
        <v>567.13690301369854</v>
      </c>
    </row>
    <row r="10" spans="4:7" ht="21" x14ac:dyDescent="0.35">
      <c r="D10" s="4" t="s">
        <v>16</v>
      </c>
      <c r="E10" s="47"/>
      <c r="F10" s="47"/>
      <c r="G10" s="6"/>
    </row>
    <row r="11" spans="4:7" ht="21" x14ac:dyDescent="0.35">
      <c r="D11" s="4" t="s">
        <v>38</v>
      </c>
      <c r="E11" s="47"/>
      <c r="F11" s="47"/>
      <c r="G11" s="40">
        <f>+'SAL VAR'!G18</f>
        <v>196.07843137254903</v>
      </c>
    </row>
    <row r="12" spans="4:7" ht="21" x14ac:dyDescent="0.35">
      <c r="D12" s="4" t="s">
        <v>1</v>
      </c>
      <c r="E12" s="47"/>
      <c r="F12" s="47"/>
      <c r="G12" s="6"/>
    </row>
    <row r="13" spans="4:7" ht="21" x14ac:dyDescent="0.35">
      <c r="D13" s="4" t="s">
        <v>39</v>
      </c>
      <c r="E13" s="47"/>
      <c r="F13" s="47"/>
      <c r="G13" s="40">
        <f>+G9+G11</f>
        <v>763.2153343862476</v>
      </c>
    </row>
    <row r="14" spans="4:7" ht="21" x14ac:dyDescent="0.35">
      <c r="D14" s="4" t="s">
        <v>9</v>
      </c>
      <c r="E14" s="47"/>
      <c r="F14" s="47"/>
      <c r="G14" s="6"/>
    </row>
    <row r="15" spans="4:7" ht="21" x14ac:dyDescent="0.35">
      <c r="D15" s="4" t="s">
        <v>40</v>
      </c>
      <c r="E15" s="47"/>
      <c r="F15" s="47"/>
      <c r="G15" s="42">
        <v>31</v>
      </c>
    </row>
    <row r="16" spans="4:7" ht="21.75" thickBot="1" x14ac:dyDescent="0.4">
      <c r="D16" s="13" t="s">
        <v>1</v>
      </c>
      <c r="E16" s="49"/>
      <c r="F16" s="49"/>
      <c r="G16" s="50"/>
    </row>
    <row r="17" spans="4:7" ht="21.75" thickBot="1" x14ac:dyDescent="0.4">
      <c r="D17" s="8" t="s">
        <v>41</v>
      </c>
      <c r="E17" s="9"/>
      <c r="F17" s="9"/>
      <c r="G17" s="20">
        <f>+G13*G15</f>
        <v>23659.675365973675</v>
      </c>
    </row>
    <row r="18" spans="4:7" ht="15.75" thickBot="1" x14ac:dyDescent="0.3">
      <c r="D18" s="53"/>
      <c r="E18" s="53"/>
      <c r="F18" s="53"/>
      <c r="G18" s="53"/>
    </row>
    <row r="19" spans="4:7" ht="21.75" thickBot="1" x14ac:dyDescent="0.4">
      <c r="D19" s="62" t="s">
        <v>43</v>
      </c>
      <c r="E19" s="63"/>
      <c r="F19" s="63"/>
      <c r="G19" s="64"/>
    </row>
    <row r="20" spans="4:7" ht="21" x14ac:dyDescent="0.35">
      <c r="D20" s="1" t="s">
        <v>30</v>
      </c>
      <c r="E20" s="46"/>
      <c r="F20" s="46"/>
      <c r="G20" s="45">
        <f>+G9</f>
        <v>567.13690301369854</v>
      </c>
    </row>
    <row r="21" spans="4:7" ht="21" x14ac:dyDescent="0.35">
      <c r="D21" s="4" t="s">
        <v>16</v>
      </c>
      <c r="E21" s="47"/>
      <c r="F21" s="47"/>
      <c r="G21" s="48"/>
    </row>
    <row r="22" spans="4:7" ht="21" x14ac:dyDescent="0.35">
      <c r="D22" s="4" t="s">
        <v>38</v>
      </c>
      <c r="E22" s="47"/>
      <c r="F22" s="47"/>
      <c r="G22" s="40">
        <f>+G11</f>
        <v>196.07843137254903</v>
      </c>
    </row>
    <row r="23" spans="4:7" ht="21" x14ac:dyDescent="0.35">
      <c r="D23" s="4" t="s">
        <v>1</v>
      </c>
      <c r="E23" s="47"/>
      <c r="F23" s="47"/>
      <c r="G23" s="48"/>
    </row>
    <row r="24" spans="4:7" ht="21" x14ac:dyDescent="0.35">
      <c r="D24" s="4" t="s">
        <v>39</v>
      </c>
      <c r="E24" s="47"/>
      <c r="F24" s="47"/>
      <c r="G24" s="40">
        <f>+G20+G22</f>
        <v>763.2153343862476</v>
      </c>
    </row>
    <row r="25" spans="4:7" ht="21" x14ac:dyDescent="0.35">
      <c r="D25" s="4" t="s">
        <v>9</v>
      </c>
      <c r="E25" s="47"/>
      <c r="F25" s="47"/>
      <c r="G25" s="48"/>
    </row>
    <row r="26" spans="4:7" ht="21" x14ac:dyDescent="0.35">
      <c r="D26" s="4" t="s">
        <v>40</v>
      </c>
      <c r="E26" s="47"/>
      <c r="F26" s="47"/>
      <c r="G26" s="42">
        <v>61</v>
      </c>
    </row>
    <row r="27" spans="4:7" ht="21.75" thickBot="1" x14ac:dyDescent="0.4">
      <c r="D27" s="13" t="s">
        <v>1</v>
      </c>
      <c r="E27" s="49"/>
      <c r="F27" s="49"/>
      <c r="G27" s="50"/>
    </row>
    <row r="28" spans="4:7" ht="21.75" thickBot="1" x14ac:dyDescent="0.4">
      <c r="D28" s="8" t="s">
        <v>41</v>
      </c>
      <c r="E28" s="51"/>
      <c r="F28" s="51"/>
      <c r="G28" s="52">
        <f>+G24*G26</f>
        <v>46556.135397561105</v>
      </c>
    </row>
  </sheetData>
  <mergeCells count="2">
    <mergeCell ref="D8:G8"/>
    <mergeCell ref="D19:G19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J18"/>
  <sheetViews>
    <sheetView tabSelected="1" topLeftCell="A5" workbookViewId="0">
      <selection activeCell="I14" sqref="I14"/>
    </sheetView>
  </sheetViews>
  <sheetFormatPr baseColWidth="10" defaultRowHeight="15" x14ac:dyDescent="0.25"/>
  <cols>
    <col min="5" max="5" width="17.5703125" customWidth="1"/>
    <col min="6" max="6" width="16.140625" customWidth="1"/>
  </cols>
  <sheetData>
    <row r="2" spans="3:10" ht="15.75" thickBot="1" x14ac:dyDescent="0.3"/>
    <row r="3" spans="3:10" ht="21" x14ac:dyDescent="0.35">
      <c r="C3" s="76" t="s">
        <v>46</v>
      </c>
      <c r="D3" s="77"/>
      <c r="E3" s="77"/>
      <c r="F3" s="78"/>
      <c r="G3" s="5"/>
      <c r="H3" s="5"/>
    </row>
    <row r="4" spans="3:10" ht="21.75" thickBot="1" x14ac:dyDescent="0.4">
      <c r="C4" s="79" t="s">
        <v>47</v>
      </c>
      <c r="D4" s="80"/>
      <c r="E4" s="80"/>
      <c r="F4" s="81"/>
      <c r="I4" t="s">
        <v>62</v>
      </c>
      <c r="J4">
        <v>248.93</v>
      </c>
    </row>
    <row r="5" spans="3:10" ht="21" x14ac:dyDescent="0.35">
      <c r="C5" s="1" t="s">
        <v>48</v>
      </c>
      <c r="D5" s="2"/>
      <c r="E5" s="2"/>
      <c r="F5" s="18">
        <v>2000</v>
      </c>
      <c r="H5" t="s">
        <v>51</v>
      </c>
      <c r="I5" t="s">
        <v>52</v>
      </c>
      <c r="J5" t="s">
        <v>57</v>
      </c>
    </row>
    <row r="6" spans="3:10" ht="21" x14ac:dyDescent="0.35">
      <c r="C6" s="4" t="s">
        <v>50</v>
      </c>
      <c r="D6" s="5"/>
      <c r="E6" s="5"/>
      <c r="F6" s="24">
        <f>+H10</f>
        <v>76.712328767123282</v>
      </c>
      <c r="H6" s="55">
        <v>4000</v>
      </c>
      <c r="I6" s="55">
        <f>+F5/7</f>
        <v>285.71428571428572</v>
      </c>
      <c r="J6" s="60">
        <f>+I6</f>
        <v>285.71428571428572</v>
      </c>
    </row>
    <row r="7" spans="3:10" ht="21" x14ac:dyDescent="0.35">
      <c r="C7" s="4" t="s">
        <v>53</v>
      </c>
      <c r="D7" s="5"/>
      <c r="E7" s="5"/>
      <c r="F7" s="24">
        <f>+I14</f>
        <v>16.43835616438356</v>
      </c>
      <c r="H7">
        <v>365</v>
      </c>
      <c r="I7">
        <v>12</v>
      </c>
      <c r="J7">
        <v>7</v>
      </c>
    </row>
    <row r="8" spans="3:10" ht="21" x14ac:dyDescent="0.35">
      <c r="C8" s="4" t="s">
        <v>54</v>
      </c>
      <c r="D8" s="5"/>
      <c r="E8" s="5"/>
      <c r="F8" s="24">
        <f>+J8</f>
        <v>40.816326530612244</v>
      </c>
      <c r="G8" s="60"/>
      <c r="H8" s="55">
        <f>+H6/H7</f>
        <v>10.95890410958904</v>
      </c>
      <c r="I8" s="55">
        <f>+I6*I7</f>
        <v>3428.5714285714284</v>
      </c>
      <c r="J8" s="55">
        <f>+J6/J7</f>
        <v>40.816326530612244</v>
      </c>
    </row>
    <row r="9" spans="3:10" ht="21" x14ac:dyDescent="0.35">
      <c r="C9" s="4" t="s">
        <v>1</v>
      </c>
      <c r="D9" s="5"/>
      <c r="E9" s="5"/>
      <c r="F9" s="24"/>
      <c r="G9" s="60"/>
      <c r="H9">
        <v>7</v>
      </c>
      <c r="I9" s="56">
        <v>0.25</v>
      </c>
    </row>
    <row r="10" spans="3:10" ht="21" x14ac:dyDescent="0.35">
      <c r="C10" s="4" t="s">
        <v>56</v>
      </c>
      <c r="D10" s="5"/>
      <c r="E10" s="5"/>
      <c r="F10" s="24">
        <f>SUM(F5:F9)</f>
        <v>2133.967011462119</v>
      </c>
      <c r="G10" s="60"/>
      <c r="H10" s="55">
        <f>+H8*H9</f>
        <v>76.712328767123282</v>
      </c>
      <c r="I10" s="55">
        <f>+I8*I9</f>
        <v>857.14285714285711</v>
      </c>
    </row>
    <row r="11" spans="3:10" ht="21" x14ac:dyDescent="0.35">
      <c r="C11" s="4" t="s">
        <v>21</v>
      </c>
      <c r="D11" s="5"/>
      <c r="E11" s="5"/>
      <c r="F11" s="6"/>
      <c r="H11" s="55"/>
      <c r="I11" s="59">
        <v>365</v>
      </c>
    </row>
    <row r="12" spans="3:10" ht="21" x14ac:dyDescent="0.35">
      <c r="C12" s="4" t="s">
        <v>49</v>
      </c>
      <c r="D12" s="5"/>
      <c r="E12" s="5"/>
      <c r="F12" s="42">
        <v>7</v>
      </c>
      <c r="I12" s="55">
        <f>+I10/I11</f>
        <v>2.3483365949119372</v>
      </c>
    </row>
    <row r="13" spans="3:10" ht="21.75" thickBot="1" x14ac:dyDescent="0.4">
      <c r="C13" s="4" t="s">
        <v>1</v>
      </c>
      <c r="D13" s="5"/>
      <c r="E13" s="5"/>
      <c r="F13" s="6"/>
      <c r="I13">
        <v>7</v>
      </c>
    </row>
    <row r="14" spans="3:10" ht="21.75" thickBot="1" x14ac:dyDescent="0.4">
      <c r="C14" s="8" t="s">
        <v>55</v>
      </c>
      <c r="D14" s="9"/>
      <c r="E14" s="9"/>
      <c r="F14" s="20">
        <f>+F10/F12</f>
        <v>304.85243020887413</v>
      </c>
      <c r="I14" s="55">
        <f>+I12*I13</f>
        <v>16.43835616438356</v>
      </c>
    </row>
    <row r="16" spans="3:10" ht="21" x14ac:dyDescent="0.35">
      <c r="C16" s="5"/>
      <c r="E16" s="21" t="s">
        <v>63</v>
      </c>
      <c r="F16" s="21">
        <f>+J4</f>
        <v>248.93</v>
      </c>
    </row>
    <row r="17" spans="3:3" ht="21" x14ac:dyDescent="0.35">
      <c r="C17" s="5"/>
    </row>
    <row r="18" spans="3:3" ht="21" x14ac:dyDescent="0.35">
      <c r="C18" s="5"/>
    </row>
  </sheetData>
  <mergeCells count="2">
    <mergeCell ref="C3:F3"/>
    <mergeCell ref="C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workbookViewId="0">
      <selection activeCell="G12" sqref="G12"/>
    </sheetView>
  </sheetViews>
  <sheetFormatPr baseColWidth="10" defaultRowHeight="15" x14ac:dyDescent="0.25"/>
  <cols>
    <col min="6" max="6" width="16.28515625" customWidth="1"/>
    <col min="7" max="7" width="15.7109375" customWidth="1"/>
  </cols>
  <sheetData>
    <row r="1" spans="1:8" x14ac:dyDescent="0.25">
      <c r="A1" t="s">
        <v>45</v>
      </c>
    </row>
    <row r="3" spans="1:8" ht="15.75" thickBot="1" x14ac:dyDescent="0.3"/>
    <row r="4" spans="1:8" ht="21" x14ac:dyDescent="0.35">
      <c r="D4" s="76" t="s">
        <v>46</v>
      </c>
      <c r="E4" s="77"/>
      <c r="F4" s="77"/>
      <c r="G4" s="78"/>
      <c r="H4" s="5"/>
    </row>
    <row r="5" spans="1:8" ht="21.75" thickBot="1" x14ac:dyDescent="0.4">
      <c r="D5" s="79" t="s">
        <v>58</v>
      </c>
      <c r="E5" s="80"/>
      <c r="F5" s="80"/>
      <c r="G5" s="81"/>
    </row>
    <row r="6" spans="1:8" ht="21" x14ac:dyDescent="0.35">
      <c r="D6" s="1" t="s">
        <v>48</v>
      </c>
      <c r="E6" s="2"/>
      <c r="F6" s="2"/>
      <c r="G6" s="18">
        <v>2000</v>
      </c>
    </row>
    <row r="7" spans="1:8" ht="21" x14ac:dyDescent="0.35">
      <c r="D7" s="4" t="s">
        <v>21</v>
      </c>
      <c r="E7" s="5"/>
      <c r="F7" s="5"/>
      <c r="G7" s="6"/>
    </row>
    <row r="8" spans="1:8" ht="21" x14ac:dyDescent="0.35">
      <c r="D8" s="4" t="s">
        <v>49</v>
      </c>
      <c r="E8" s="5"/>
      <c r="F8" s="5"/>
      <c r="G8" s="42">
        <v>7</v>
      </c>
    </row>
    <row r="9" spans="1:8" ht="21.75" thickBot="1" x14ac:dyDescent="0.4">
      <c r="D9" s="4" t="s">
        <v>1</v>
      </c>
      <c r="E9" s="5"/>
      <c r="F9" s="5"/>
      <c r="G9" s="6"/>
    </row>
    <row r="10" spans="1:8" ht="21.75" thickBot="1" x14ac:dyDescent="0.4">
      <c r="D10" s="8" t="s">
        <v>59</v>
      </c>
      <c r="E10" s="9"/>
      <c r="F10" s="9"/>
      <c r="G10" s="20">
        <f>+G6/G8</f>
        <v>285.71428571428572</v>
      </c>
    </row>
    <row r="12" spans="1:8" ht="21" x14ac:dyDescent="0.35">
      <c r="D12" s="5"/>
      <c r="G12" s="21">
        <f>+'SEM RED'!J4</f>
        <v>248.93</v>
      </c>
    </row>
    <row r="13" spans="1:8" ht="21" x14ac:dyDescent="0.35">
      <c r="D13" s="5"/>
    </row>
    <row r="14" spans="1:8" ht="21" x14ac:dyDescent="0.35">
      <c r="D14" s="5"/>
    </row>
  </sheetData>
  <mergeCells count="2">
    <mergeCell ref="D4:G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PREST MIN</vt:lpstr>
      <vt:lpstr>PREST MAYORES</vt:lpstr>
      <vt:lpstr>SAL VAR</vt:lpstr>
      <vt:lpstr>SBC</vt:lpstr>
      <vt:lpstr>SEM RED</vt:lpstr>
      <vt:lpstr>JOR RED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</dc:creator>
  <cp:lastModifiedBy>MIGUEL ANGEL DIAZ PEREZ</cp:lastModifiedBy>
  <dcterms:created xsi:type="dcterms:W3CDTF">2015-10-18T23:40:55Z</dcterms:created>
  <dcterms:modified xsi:type="dcterms:W3CDTF">2024-05-29T20:22:37Z</dcterms:modified>
</cp:coreProperties>
</file>