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1013b28e737d044/2025/NIF/Diplomado NIF/COFIDE/Serie B/"/>
    </mc:Choice>
  </mc:AlternateContent>
  <xr:revisionPtr revIDLastSave="287" documentId="8_{EAF60612-55F4-40AD-A7F8-D8E89FADCFB5}" xr6:coauthVersionLast="47" xr6:coauthVersionMax="47" xr10:uidLastSave="{9F673803-FFE1-4F2B-911B-4755A40DE9AB}"/>
  <bookViews>
    <workbookView xWindow="-108" yWindow="-108" windowWidth="23256" windowHeight="12456" xr2:uid="{76D7ECDA-A7F5-4048-B278-246C523FC4E5}"/>
  </bookViews>
  <sheets>
    <sheet name="Edos financieros" sheetId="1" r:id="rId1"/>
    <sheet name="Hoja de trabajo" sheetId="2" r:id="rId2"/>
    <sheet name="Edo flujo de efectiv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3" l="1"/>
  <c r="L9" i="3"/>
  <c r="E38" i="3"/>
  <c r="E35" i="3"/>
  <c r="E34" i="3"/>
  <c r="E5" i="3"/>
  <c r="G25" i="2"/>
  <c r="G20" i="2"/>
  <c r="G16" i="2"/>
  <c r="C19" i="3" s="1"/>
  <c r="F24" i="2"/>
  <c r="F18" i="2"/>
  <c r="F17" i="2"/>
  <c r="F15" i="2"/>
  <c r="D29" i="3" s="1"/>
  <c r="F13" i="2"/>
  <c r="E6" i="3" s="1"/>
  <c r="F10" i="2"/>
  <c r="G12" i="2"/>
  <c r="C24" i="3" s="1"/>
  <c r="E25" i="3" s="1"/>
  <c r="G9" i="2"/>
  <c r="G7" i="2"/>
  <c r="C17" i="3"/>
  <c r="G6" i="2"/>
  <c r="F8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C13" i="3"/>
  <c r="D31" i="3"/>
  <c r="C14" i="3"/>
  <c r="C12" i="3"/>
  <c r="C18" i="3"/>
  <c r="C11" i="3"/>
  <c r="H10" i="1"/>
  <c r="I12" i="1" s="1"/>
  <c r="I13" i="1" s="1"/>
  <c r="I17" i="1" s="1"/>
  <c r="I20" i="1" s="1"/>
  <c r="I22" i="1" s="1"/>
  <c r="I16" i="1"/>
  <c r="D34" i="1"/>
  <c r="E34" i="1"/>
  <c r="D24" i="1"/>
  <c r="D27" i="1" s="1"/>
  <c r="E24" i="1"/>
  <c r="E27" i="1" s="1"/>
  <c r="D16" i="1"/>
  <c r="E16" i="1"/>
  <c r="D12" i="1"/>
  <c r="E12" i="1"/>
  <c r="E33" i="3" l="1"/>
  <c r="E36" i="3"/>
  <c r="D15" i="3"/>
  <c r="D19" i="3"/>
  <c r="E7" i="3"/>
  <c r="G27" i="2"/>
  <c r="F27" i="2"/>
  <c r="E35" i="1"/>
  <c r="D35" i="1"/>
  <c r="E20" i="3" l="1"/>
</calcChain>
</file>

<file path=xl/sharedStrings.xml><?xml version="1.0" encoding="utf-8"?>
<sst xmlns="http://schemas.openxmlformats.org/spreadsheetml/2006/main" count="123" uniqueCount="78">
  <si>
    <t>ACTIVO</t>
  </si>
  <si>
    <t>Efectivo y Equivalente</t>
  </si>
  <si>
    <t>Cuentas</t>
  </si>
  <si>
    <t>Otras cuentas por cobrar</t>
  </si>
  <si>
    <t>Inventarios</t>
  </si>
  <si>
    <t>Depreciación Acumulada</t>
  </si>
  <si>
    <t>TOTAL ACTIVO</t>
  </si>
  <si>
    <t>PASIVO</t>
  </si>
  <si>
    <t>Préstamos Bancarios a C.P.</t>
  </si>
  <si>
    <t>Utilidades acumuladas</t>
  </si>
  <si>
    <t>Capital social</t>
  </si>
  <si>
    <t>Cuentas por cobrar</t>
  </si>
  <si>
    <t>Cuentas por pagar</t>
  </si>
  <si>
    <t>Provisiones y retenciones</t>
  </si>
  <si>
    <t>Beneficios a los empleados</t>
  </si>
  <si>
    <t>Propiedad, planta y equipo</t>
  </si>
  <si>
    <t>CAPITAL CONTABLE</t>
  </si>
  <si>
    <t>TOTAL PASIVO Y CAPITAL CONTABLE</t>
  </si>
  <si>
    <t>Pagos anticipados</t>
  </si>
  <si>
    <t>ACTIVO NO CIRCULANTE</t>
  </si>
  <si>
    <t>ACTIVO CIRCULANTE</t>
  </si>
  <si>
    <t>20X2</t>
  </si>
  <si>
    <t>20X1</t>
  </si>
  <si>
    <t>PASIVO CIRCULANTE</t>
  </si>
  <si>
    <t>PASIVO NO CIRCULANTE</t>
  </si>
  <si>
    <t>TOTAL PASIVO</t>
  </si>
  <si>
    <t>TOTAL CAPITAL CONTABLE</t>
  </si>
  <si>
    <t>"Detallitos, S.A."</t>
  </si>
  <si>
    <t xml:space="preserve">Balance general comparativo por los ejercicios que terminan </t>
  </si>
  <si>
    <t>al 31 de diciembre de 20X1 y 20X2</t>
  </si>
  <si>
    <t>Ventas</t>
  </si>
  <si>
    <t>Menos: Costo de venta</t>
  </si>
  <si>
    <t>Inventario Inicial</t>
  </si>
  <si>
    <t>Compras</t>
  </si>
  <si>
    <t>Costo de lo vendido</t>
  </si>
  <si>
    <t>Utilidad bruta</t>
  </si>
  <si>
    <t>(-) Gastos de operación</t>
  </si>
  <si>
    <t>Gastos de venta</t>
  </si>
  <si>
    <t>Gastos de administración</t>
  </si>
  <si>
    <t>Utilidad de operación</t>
  </si>
  <si>
    <t>Reserva legal</t>
  </si>
  <si>
    <t>Mercancías disponibles</t>
  </si>
  <si>
    <t>(-) Inventario final</t>
  </si>
  <si>
    <t>Otros gastos</t>
  </si>
  <si>
    <t>RIF (Gastos financieros)</t>
  </si>
  <si>
    <t>Utilidad antes de impuestos</t>
  </si>
  <si>
    <t>ISR</t>
  </si>
  <si>
    <t>Utilidad del ejercicio</t>
  </si>
  <si>
    <t>al 31 de diciembre de 20X2</t>
  </si>
  <si>
    <t>Estado de resultados</t>
  </si>
  <si>
    <t>Variaciones</t>
  </si>
  <si>
    <t>Saldos finales</t>
  </si>
  <si>
    <t>Entrada</t>
  </si>
  <si>
    <t>Salida</t>
  </si>
  <si>
    <t>Efecto neto en el efectivo</t>
  </si>
  <si>
    <t>Tipo de actividad</t>
  </si>
  <si>
    <t>Operación</t>
  </si>
  <si>
    <t>Inversión</t>
  </si>
  <si>
    <t>Préstamos Bancarios a L.P.</t>
  </si>
  <si>
    <t>Financiamiento</t>
  </si>
  <si>
    <t>UTILIDAD DEL EJERCICIO</t>
  </si>
  <si>
    <t>Depreciación</t>
  </si>
  <si>
    <t>Utilidad ajustada</t>
  </si>
  <si>
    <t>ENTRADAS</t>
  </si>
  <si>
    <t>SALIDAS</t>
  </si>
  <si>
    <t>Efectivo neto de las actividades de inversión</t>
  </si>
  <si>
    <t>Préstamos bancarios a largo plato</t>
  </si>
  <si>
    <t>Efectivo neto de las actividades de financiamiento</t>
  </si>
  <si>
    <t>Saldo inicial de efectivo y equivalente</t>
  </si>
  <si>
    <t>Saldo final de efectivo</t>
  </si>
  <si>
    <t>Efectivo neto de las actividades de operación</t>
  </si>
  <si>
    <t>Estado de flujo de efectivo</t>
  </si>
  <si>
    <t>del 1 de enero al 31 de diciembre de 20X2</t>
  </si>
  <si>
    <t>ACTIVIDADES DE OPERACIÓN:</t>
  </si>
  <si>
    <t>ACTIVIDADES DE INVERSIÓN:</t>
  </si>
  <si>
    <t>Flujo neto de efectivo y equivalentes de efectivo:</t>
  </si>
  <si>
    <t>ACTIVIDADES DE FINANCIAMIENTO:</t>
  </si>
  <si>
    <t>Diferencia: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</si>
</sst>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49998474074526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4" fontId="0" fillId="0" borderId="0" xfId="0" applyNumberFormat="1"/>
    <xf numFmtId="43" fontId="0" fillId="0" borderId="0" xfId="1" applyFont="1"/>
    <xf numFmtId="43" fontId="0" fillId="0" borderId="0" xfId="1" applyFont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43" fontId="2" fillId="0" borderId="0" xfId="1" applyFont="1" applyAlignment="1">
      <alignment horizontal="right"/>
    </xf>
    <xf numFmtId="43" fontId="0" fillId="0" borderId="1" xfId="1" applyFont="1" applyBorder="1" applyAlignment="1">
      <alignment horizontal="right"/>
    </xf>
    <xf numFmtId="43" fontId="0" fillId="0" borderId="0" xfId="0" applyNumberFormat="1"/>
    <xf numFmtId="43" fontId="2" fillId="0" borderId="0" xfId="0" applyNumberFormat="1" applyFont="1"/>
    <xf numFmtId="43" fontId="2" fillId="0" borderId="2" xfId="1" applyFont="1" applyBorder="1" applyAlignment="1">
      <alignment horizontal="right"/>
    </xf>
    <xf numFmtId="43" fontId="0" fillId="0" borderId="1" xfId="1" applyFont="1" applyBorder="1"/>
    <xf numFmtId="43" fontId="2" fillId="0" borderId="0" xfId="1" applyFont="1"/>
    <xf numFmtId="43" fontId="1" fillId="0" borderId="0" xfId="1" applyFont="1"/>
    <xf numFmtId="43" fontId="2" fillId="0" borderId="1" xfId="1" applyFont="1" applyBorder="1"/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0" fillId="0" borderId="11" xfId="0" applyBorder="1"/>
    <xf numFmtId="43" fontId="0" fillId="0" borderId="11" xfId="1" applyFont="1" applyBorder="1" applyAlignment="1">
      <alignment horizontal="right"/>
    </xf>
    <xf numFmtId="43" fontId="0" fillId="0" borderId="11" xfId="0" applyNumberFormat="1" applyBorder="1"/>
    <xf numFmtId="43" fontId="0" fillId="0" borderId="11" xfId="1" applyFont="1" applyBorder="1"/>
    <xf numFmtId="43" fontId="2" fillId="0" borderId="11" xfId="0" applyNumberFormat="1" applyFont="1" applyBorder="1"/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/>
    <xf numFmtId="43" fontId="0" fillId="0" borderId="1" xfId="0" applyNumberFormat="1" applyBorder="1"/>
    <xf numFmtId="43" fontId="2" fillId="0" borderId="1" xfId="0" applyNumberFormat="1" applyFont="1" applyBorder="1"/>
    <xf numFmtId="0" fontId="5" fillId="3" borderId="1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 vertical="center" wrapText="1"/>
    </xf>
    <xf numFmtId="43" fontId="5" fillId="3" borderId="11" xfId="1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C6B69-D216-411A-AD6B-174605FCFEE2}">
  <dimension ref="B1:J36"/>
  <sheetViews>
    <sheetView tabSelected="1" workbookViewId="0">
      <selection activeCell="K37" sqref="K37"/>
    </sheetView>
  </sheetViews>
  <sheetFormatPr baseColWidth="10" defaultRowHeight="14.4" x14ac:dyDescent="0.3"/>
  <cols>
    <col min="2" max="2" width="27" customWidth="1"/>
    <col min="3" max="3" width="7.5546875" bestFit="1" customWidth="1"/>
    <col min="4" max="4" width="13" bestFit="1" customWidth="1"/>
    <col min="5" max="5" width="24.6640625" bestFit="1" customWidth="1"/>
    <col min="6" max="6" width="11" bestFit="1" customWidth="1"/>
    <col min="7" max="7" width="24.44140625" bestFit="1" customWidth="1"/>
    <col min="8" max="9" width="13" bestFit="1" customWidth="1"/>
    <col min="10" max="10" width="11.6640625" bestFit="1" customWidth="1"/>
    <col min="11" max="11" width="32.5546875" bestFit="1" customWidth="1"/>
  </cols>
  <sheetData>
    <row r="1" spans="2:10" ht="15" thickBot="1" x14ac:dyDescent="0.35"/>
    <row r="2" spans="2:10" x14ac:dyDescent="0.3">
      <c r="B2" s="29" t="s">
        <v>27</v>
      </c>
      <c r="C2" s="30"/>
      <c r="D2" s="30"/>
      <c r="E2" s="31"/>
      <c r="G2" s="29" t="s">
        <v>27</v>
      </c>
      <c r="H2" s="30"/>
      <c r="I2" s="30"/>
      <c r="J2" s="31"/>
    </row>
    <row r="3" spans="2:10" x14ac:dyDescent="0.3">
      <c r="B3" s="32" t="s">
        <v>28</v>
      </c>
      <c r="C3" s="33"/>
      <c r="D3" s="33"/>
      <c r="E3" s="34"/>
      <c r="G3" s="32" t="s">
        <v>49</v>
      </c>
      <c r="H3" s="33"/>
      <c r="I3" s="33"/>
      <c r="J3" s="34"/>
    </row>
    <row r="4" spans="2:10" ht="15" thickBot="1" x14ac:dyDescent="0.35">
      <c r="B4" s="35" t="s">
        <v>29</v>
      </c>
      <c r="C4" s="36"/>
      <c r="D4" s="36"/>
      <c r="E4" s="37"/>
      <c r="G4" s="35" t="s">
        <v>48</v>
      </c>
      <c r="H4" s="36"/>
      <c r="I4" s="36"/>
      <c r="J4" s="37"/>
    </row>
    <row r="5" spans="2:10" x14ac:dyDescent="0.3">
      <c r="B5" s="6" t="s">
        <v>0</v>
      </c>
      <c r="D5" s="5" t="s">
        <v>22</v>
      </c>
      <c r="E5" s="5" t="s">
        <v>21</v>
      </c>
      <c r="H5" s="2"/>
      <c r="I5" s="2"/>
    </row>
    <row r="6" spans="2:10" x14ac:dyDescent="0.3">
      <c r="B6" s="6" t="s">
        <v>20</v>
      </c>
      <c r="G6" t="s">
        <v>30</v>
      </c>
      <c r="H6" s="2"/>
      <c r="I6" s="2">
        <v>2848590</v>
      </c>
      <c r="J6" s="3"/>
    </row>
    <row r="7" spans="2:10" x14ac:dyDescent="0.3">
      <c r="B7" t="s">
        <v>1</v>
      </c>
      <c r="D7" s="3">
        <v>90000</v>
      </c>
      <c r="E7" s="3">
        <v>112500</v>
      </c>
      <c r="G7" s="6" t="s">
        <v>31</v>
      </c>
      <c r="H7" s="2"/>
      <c r="I7" s="2"/>
      <c r="J7" s="3"/>
    </row>
    <row r="8" spans="2:10" x14ac:dyDescent="0.3">
      <c r="B8" t="s">
        <v>11</v>
      </c>
      <c r="D8" s="3">
        <v>301500</v>
      </c>
      <c r="E8" s="3">
        <v>369000</v>
      </c>
      <c r="G8" t="s">
        <v>32</v>
      </c>
      <c r="H8" s="2">
        <v>310500</v>
      </c>
      <c r="I8" s="2"/>
      <c r="J8" s="3"/>
    </row>
    <row r="9" spans="2:10" x14ac:dyDescent="0.3">
      <c r="B9" t="s">
        <v>3</v>
      </c>
      <c r="D9" s="3">
        <v>18000</v>
      </c>
      <c r="E9" s="3">
        <v>13500</v>
      </c>
      <c r="G9" t="s">
        <v>33</v>
      </c>
      <c r="H9" s="12">
        <v>1815840</v>
      </c>
      <c r="I9" s="2"/>
      <c r="J9" s="3"/>
    </row>
    <row r="10" spans="2:10" x14ac:dyDescent="0.3">
      <c r="B10" t="s">
        <v>18</v>
      </c>
      <c r="D10" s="3">
        <v>54000</v>
      </c>
      <c r="E10" s="3">
        <v>67500</v>
      </c>
      <c r="G10" t="s">
        <v>41</v>
      </c>
      <c r="H10" s="14">
        <f>SUM(H8:H9)</f>
        <v>2126340</v>
      </c>
      <c r="I10" s="2"/>
      <c r="J10" s="3"/>
    </row>
    <row r="11" spans="2:10" x14ac:dyDescent="0.3">
      <c r="B11" t="s">
        <v>4</v>
      </c>
      <c r="D11" s="8">
        <v>310500</v>
      </c>
      <c r="E11" s="8">
        <v>283500</v>
      </c>
      <c r="G11" t="s">
        <v>42</v>
      </c>
      <c r="H11" s="12">
        <v>-283500</v>
      </c>
      <c r="I11" s="2"/>
      <c r="J11" s="3"/>
    </row>
    <row r="12" spans="2:10" x14ac:dyDescent="0.3">
      <c r="D12" s="7">
        <f>SUM(D7:D11)</f>
        <v>774000</v>
      </c>
      <c r="E12" s="7">
        <f>SUM(E7:E11)</f>
        <v>846000</v>
      </c>
      <c r="G12" s="6" t="s">
        <v>34</v>
      </c>
      <c r="H12" s="2"/>
      <c r="I12" s="15">
        <f>+H11+H10</f>
        <v>1842840</v>
      </c>
      <c r="J12" s="3"/>
    </row>
    <row r="13" spans="2:10" x14ac:dyDescent="0.3">
      <c r="B13" s="6" t="s">
        <v>19</v>
      </c>
      <c r="G13" s="6" t="s">
        <v>35</v>
      </c>
      <c r="H13" s="2"/>
      <c r="I13" s="13">
        <f>+I6-I12</f>
        <v>1005750</v>
      </c>
      <c r="J13" s="3"/>
    </row>
    <row r="14" spans="2:10" x14ac:dyDescent="0.3">
      <c r="B14" t="s">
        <v>15</v>
      </c>
      <c r="D14" s="3">
        <v>882000</v>
      </c>
      <c r="E14" s="3">
        <v>900000</v>
      </c>
      <c r="G14" s="4" t="s">
        <v>36</v>
      </c>
      <c r="H14" s="2"/>
      <c r="I14" s="2"/>
      <c r="J14" s="3"/>
    </row>
    <row r="15" spans="2:10" x14ac:dyDescent="0.3">
      <c r="B15" t="s">
        <v>5</v>
      </c>
      <c r="D15" s="8">
        <v>-132750</v>
      </c>
      <c r="E15" s="8">
        <v>-171000</v>
      </c>
      <c r="G15" t="s">
        <v>37</v>
      </c>
      <c r="H15" s="2">
        <v>528750</v>
      </c>
      <c r="I15" s="2"/>
      <c r="J15" s="3"/>
    </row>
    <row r="16" spans="2:10" x14ac:dyDescent="0.3">
      <c r="B16" s="6" t="s">
        <v>6</v>
      </c>
      <c r="C16" s="6"/>
      <c r="D16" s="10">
        <f>SUM(D14:D15)</f>
        <v>749250</v>
      </c>
      <c r="E16" s="10">
        <f>SUM(E14:E15)</f>
        <v>729000</v>
      </c>
      <c r="G16" t="s">
        <v>38</v>
      </c>
      <c r="H16" s="12">
        <v>220500</v>
      </c>
      <c r="I16" s="12">
        <f>SUM(H15:H16)</f>
        <v>749250</v>
      </c>
      <c r="J16" s="3"/>
    </row>
    <row r="17" spans="2:10" x14ac:dyDescent="0.3">
      <c r="G17" s="5" t="s">
        <v>39</v>
      </c>
      <c r="H17" s="2"/>
      <c r="I17" s="13">
        <f>+I13-I16</f>
        <v>256500</v>
      </c>
      <c r="J17" s="3"/>
    </row>
    <row r="18" spans="2:10" x14ac:dyDescent="0.3">
      <c r="B18" s="6" t="s">
        <v>7</v>
      </c>
      <c r="G18" t="s">
        <v>43</v>
      </c>
      <c r="H18" s="2"/>
      <c r="I18" s="2"/>
      <c r="J18" s="3"/>
    </row>
    <row r="19" spans="2:10" x14ac:dyDescent="0.3">
      <c r="B19" s="6" t="s">
        <v>23</v>
      </c>
      <c r="D19" s="3"/>
      <c r="E19" s="3"/>
      <c r="G19" t="s">
        <v>44</v>
      </c>
      <c r="H19" s="2"/>
      <c r="I19" s="12">
        <v>54000</v>
      </c>
      <c r="J19" s="3"/>
    </row>
    <row r="20" spans="2:10" x14ac:dyDescent="0.3">
      <c r="B20" t="s">
        <v>8</v>
      </c>
      <c r="D20" s="3">
        <v>90000</v>
      </c>
      <c r="E20" s="3">
        <v>108000</v>
      </c>
      <c r="G20" s="5" t="s">
        <v>45</v>
      </c>
      <c r="H20" s="2"/>
      <c r="I20" s="13">
        <f>+I17-I19</f>
        <v>202500</v>
      </c>
      <c r="J20" s="3"/>
    </row>
    <row r="21" spans="2:10" x14ac:dyDescent="0.3">
      <c r="B21" t="s">
        <v>12</v>
      </c>
      <c r="D21" s="2">
        <v>378000</v>
      </c>
      <c r="E21" s="2">
        <v>369000</v>
      </c>
      <c r="G21" t="s">
        <v>46</v>
      </c>
      <c r="H21" s="2"/>
      <c r="I21" s="12">
        <v>60750</v>
      </c>
      <c r="J21" s="3"/>
    </row>
    <row r="22" spans="2:10" x14ac:dyDescent="0.3">
      <c r="B22" t="s">
        <v>13</v>
      </c>
      <c r="D22" s="3">
        <v>49500</v>
      </c>
      <c r="E22" s="3">
        <v>54000</v>
      </c>
      <c r="G22" s="6" t="s">
        <v>47</v>
      </c>
      <c r="H22" s="2"/>
      <c r="I22" s="13">
        <f>+I20-I21</f>
        <v>141750</v>
      </c>
      <c r="J22" s="3"/>
    </row>
    <row r="23" spans="2:10" x14ac:dyDescent="0.3">
      <c r="B23" t="s">
        <v>14</v>
      </c>
      <c r="D23" s="8">
        <v>9000</v>
      </c>
      <c r="E23" s="8">
        <v>13500</v>
      </c>
    </row>
    <row r="24" spans="2:10" x14ac:dyDescent="0.3">
      <c r="D24" s="7">
        <f>SUM(D20:D23)</f>
        <v>526500</v>
      </c>
      <c r="E24" s="7">
        <f>SUM(E20:E23)</f>
        <v>544500</v>
      </c>
    </row>
    <row r="25" spans="2:10" x14ac:dyDescent="0.3">
      <c r="B25" s="6" t="s">
        <v>24</v>
      </c>
      <c r="D25" s="3"/>
      <c r="E25" s="3"/>
    </row>
    <row r="26" spans="2:10" x14ac:dyDescent="0.3">
      <c r="B26" t="s">
        <v>58</v>
      </c>
      <c r="D26" s="8">
        <v>270000</v>
      </c>
      <c r="E26" s="8">
        <v>162000</v>
      </c>
    </row>
    <row r="27" spans="2:10" x14ac:dyDescent="0.3">
      <c r="B27" s="6" t="s">
        <v>25</v>
      </c>
      <c r="D27" s="7">
        <f>+D26+D24</f>
        <v>796500</v>
      </c>
      <c r="E27" s="7">
        <f>+E26+E24</f>
        <v>706500</v>
      </c>
    </row>
    <row r="28" spans="2:10" x14ac:dyDescent="0.3">
      <c r="B28" s="6"/>
      <c r="D28" s="3"/>
      <c r="E28" s="3"/>
    </row>
    <row r="29" spans="2:10" x14ac:dyDescent="0.3">
      <c r="B29" s="6" t="s">
        <v>16</v>
      </c>
      <c r="D29" s="3"/>
      <c r="E29" s="3"/>
    </row>
    <row r="30" spans="2:10" x14ac:dyDescent="0.3">
      <c r="B30" t="s">
        <v>10</v>
      </c>
      <c r="D30" s="3">
        <v>360000</v>
      </c>
      <c r="E30" s="3">
        <v>360000</v>
      </c>
    </row>
    <row r="31" spans="2:10" x14ac:dyDescent="0.3">
      <c r="B31" t="s">
        <v>40</v>
      </c>
      <c r="D31" s="3">
        <v>72000</v>
      </c>
      <c r="E31" s="3">
        <v>72000</v>
      </c>
    </row>
    <row r="32" spans="2:10" x14ac:dyDescent="0.3">
      <c r="B32" t="s">
        <v>9</v>
      </c>
      <c r="D32" s="3">
        <v>90000</v>
      </c>
      <c r="E32" s="3">
        <v>294750</v>
      </c>
    </row>
    <row r="33" spans="2:5" x14ac:dyDescent="0.3">
      <c r="B33" t="s">
        <v>47</v>
      </c>
      <c r="D33" s="8">
        <v>204750</v>
      </c>
      <c r="E33" s="8">
        <v>141750</v>
      </c>
    </row>
    <row r="34" spans="2:5" x14ac:dyDescent="0.3">
      <c r="B34" s="6" t="s">
        <v>26</v>
      </c>
      <c r="D34" s="11">
        <f>SUM(D30:D33)</f>
        <v>726750</v>
      </c>
      <c r="E34" s="11">
        <f>SUM(E30:E33)</f>
        <v>868500</v>
      </c>
    </row>
    <row r="35" spans="2:5" x14ac:dyDescent="0.3">
      <c r="B35" s="6" t="s">
        <v>17</v>
      </c>
      <c r="D35" s="7">
        <f>+D34+D27</f>
        <v>1523250</v>
      </c>
      <c r="E35" s="7">
        <f>+E34+E27</f>
        <v>1575000</v>
      </c>
    </row>
    <row r="36" spans="2:5" x14ac:dyDescent="0.3">
      <c r="D36" s="3"/>
      <c r="E36" s="3"/>
    </row>
  </sheetData>
  <mergeCells count="6">
    <mergeCell ref="B2:E2"/>
    <mergeCell ref="B3:E3"/>
    <mergeCell ref="B4:E4"/>
    <mergeCell ref="G2:J2"/>
    <mergeCell ref="G3:J3"/>
    <mergeCell ref="G4:J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94AA9-DE47-4F97-B5C5-F2CE97B451D0}">
  <dimension ref="B3:H27"/>
  <sheetViews>
    <sheetView zoomScale="102" zoomScaleNormal="120" workbookViewId="0">
      <selection activeCell="J27" sqref="J27"/>
    </sheetView>
  </sheetViews>
  <sheetFormatPr baseColWidth="10" defaultRowHeight="14.4" x14ac:dyDescent="0.3"/>
  <cols>
    <col min="2" max="2" width="30.88671875" bestFit="1" customWidth="1"/>
    <col min="3" max="4" width="13" style="2" bestFit="1" customWidth="1"/>
    <col min="5" max="5" width="15.109375" bestFit="1" customWidth="1"/>
    <col min="6" max="6" width="12.109375" bestFit="1" customWidth="1"/>
    <col min="7" max="7" width="13" bestFit="1" customWidth="1"/>
    <col min="8" max="8" width="15.21875" bestFit="1" customWidth="1"/>
  </cols>
  <sheetData>
    <row r="3" spans="2:8" x14ac:dyDescent="0.3">
      <c r="B3" s="38" t="s">
        <v>2</v>
      </c>
      <c r="C3" s="39" t="s">
        <v>51</v>
      </c>
      <c r="D3" s="39"/>
      <c r="E3" s="40" t="s">
        <v>50</v>
      </c>
      <c r="F3" s="41" t="s">
        <v>54</v>
      </c>
      <c r="G3" s="41"/>
      <c r="H3" s="38" t="s">
        <v>55</v>
      </c>
    </row>
    <row r="4" spans="2:8" x14ac:dyDescent="0.3">
      <c r="B4" s="38"/>
      <c r="C4" s="28" t="s">
        <v>22</v>
      </c>
      <c r="D4" s="28" t="s">
        <v>21</v>
      </c>
      <c r="E4" s="40"/>
      <c r="F4" s="28" t="s">
        <v>52</v>
      </c>
      <c r="G4" s="28" t="s">
        <v>53</v>
      </c>
      <c r="H4" s="38"/>
    </row>
    <row r="5" spans="2:8" x14ac:dyDescent="0.3">
      <c r="B5" s="17" t="s">
        <v>20</v>
      </c>
      <c r="C5" s="16"/>
      <c r="D5" s="16"/>
      <c r="E5" s="18"/>
      <c r="F5" s="16"/>
      <c r="G5" s="16"/>
      <c r="H5" s="24"/>
    </row>
    <row r="6" spans="2:8" x14ac:dyDescent="0.3">
      <c r="B6" s="19" t="s">
        <v>1</v>
      </c>
      <c r="C6" s="20">
        <v>90000</v>
      </c>
      <c r="D6" s="20">
        <v>112500</v>
      </c>
      <c r="E6" s="21">
        <f>+D6-C6</f>
        <v>22500</v>
      </c>
      <c r="F6" s="20"/>
      <c r="G6" s="20">
        <f>+E6</f>
        <v>22500</v>
      </c>
      <c r="H6" s="25"/>
    </row>
    <row r="7" spans="2:8" x14ac:dyDescent="0.3">
      <c r="B7" s="19" t="s">
        <v>11</v>
      </c>
      <c r="C7" s="20">
        <v>301500</v>
      </c>
      <c r="D7" s="20">
        <v>369000</v>
      </c>
      <c r="E7" s="21">
        <f t="shared" ref="E7:E25" si="0">+D7-C7</f>
        <v>67500</v>
      </c>
      <c r="F7" s="20"/>
      <c r="G7" s="20">
        <f>+E7</f>
        <v>67500</v>
      </c>
      <c r="H7" s="25" t="s">
        <v>56</v>
      </c>
    </row>
    <row r="8" spans="2:8" x14ac:dyDescent="0.3">
      <c r="B8" s="19" t="s">
        <v>3</v>
      </c>
      <c r="C8" s="20">
        <v>18000</v>
      </c>
      <c r="D8" s="20">
        <v>13500</v>
      </c>
      <c r="E8" s="21">
        <f t="shared" si="0"/>
        <v>-4500</v>
      </c>
      <c r="F8" s="20">
        <f>-E8</f>
        <v>4500</v>
      </c>
      <c r="G8" s="19"/>
      <c r="H8" s="25" t="s">
        <v>56</v>
      </c>
    </row>
    <row r="9" spans="2:8" x14ac:dyDescent="0.3">
      <c r="B9" s="19" t="s">
        <v>18</v>
      </c>
      <c r="C9" s="20">
        <v>54000</v>
      </c>
      <c r="D9" s="20">
        <v>67500</v>
      </c>
      <c r="E9" s="21">
        <f t="shared" si="0"/>
        <v>13500</v>
      </c>
      <c r="F9" s="20"/>
      <c r="G9" s="20">
        <f>+E9</f>
        <v>13500</v>
      </c>
      <c r="H9" s="25" t="s">
        <v>56</v>
      </c>
    </row>
    <row r="10" spans="2:8" x14ac:dyDescent="0.3">
      <c r="B10" s="19" t="s">
        <v>4</v>
      </c>
      <c r="C10" s="20">
        <v>310500</v>
      </c>
      <c r="D10" s="20">
        <v>283500</v>
      </c>
      <c r="E10" s="21">
        <f t="shared" si="0"/>
        <v>-27000</v>
      </c>
      <c r="F10" s="20">
        <f>-E10</f>
        <v>27000</v>
      </c>
      <c r="G10" s="19"/>
      <c r="H10" s="25" t="s">
        <v>56</v>
      </c>
    </row>
    <row r="11" spans="2:8" x14ac:dyDescent="0.3">
      <c r="B11" s="17" t="s">
        <v>19</v>
      </c>
      <c r="C11" s="20"/>
      <c r="D11" s="20"/>
      <c r="E11" s="21">
        <f t="shared" si="0"/>
        <v>0</v>
      </c>
      <c r="F11" s="20"/>
      <c r="G11" s="19"/>
      <c r="H11" s="25"/>
    </row>
    <row r="12" spans="2:8" x14ac:dyDescent="0.3">
      <c r="B12" s="19" t="s">
        <v>15</v>
      </c>
      <c r="C12" s="20">
        <v>882000</v>
      </c>
      <c r="D12" s="20">
        <v>900000</v>
      </c>
      <c r="E12" s="21">
        <f t="shared" si="0"/>
        <v>18000</v>
      </c>
      <c r="F12" s="20"/>
      <c r="G12" s="20">
        <f>+E12</f>
        <v>18000</v>
      </c>
      <c r="H12" s="25" t="s">
        <v>57</v>
      </c>
    </row>
    <row r="13" spans="2:8" x14ac:dyDescent="0.3">
      <c r="B13" s="19" t="s">
        <v>5</v>
      </c>
      <c r="C13" s="20">
        <v>-132750</v>
      </c>
      <c r="D13" s="20">
        <v>-171000</v>
      </c>
      <c r="E13" s="21">
        <f t="shared" si="0"/>
        <v>-38250</v>
      </c>
      <c r="F13" s="20">
        <f>-E13</f>
        <v>38250</v>
      </c>
      <c r="G13" s="19"/>
      <c r="H13" s="25"/>
    </row>
    <row r="14" spans="2:8" x14ac:dyDescent="0.3">
      <c r="B14" s="17" t="s">
        <v>23</v>
      </c>
      <c r="C14" s="19"/>
      <c r="D14" s="19"/>
      <c r="E14" s="21">
        <f t="shared" si="0"/>
        <v>0</v>
      </c>
      <c r="F14" s="20"/>
      <c r="G14" s="19"/>
      <c r="H14" s="25"/>
    </row>
    <row r="15" spans="2:8" x14ac:dyDescent="0.3">
      <c r="B15" s="19" t="s">
        <v>8</v>
      </c>
      <c r="C15" s="20">
        <v>90000</v>
      </c>
      <c r="D15" s="20">
        <v>108000</v>
      </c>
      <c r="E15" s="21">
        <f t="shared" si="0"/>
        <v>18000</v>
      </c>
      <c r="F15" s="20">
        <f>+E15</f>
        <v>18000</v>
      </c>
      <c r="G15" s="21"/>
      <c r="H15" s="25" t="s">
        <v>59</v>
      </c>
    </row>
    <row r="16" spans="2:8" x14ac:dyDescent="0.3">
      <c r="B16" s="19" t="s">
        <v>12</v>
      </c>
      <c r="C16" s="22">
        <v>378000</v>
      </c>
      <c r="D16" s="22">
        <v>369000</v>
      </c>
      <c r="E16" s="21">
        <f t="shared" si="0"/>
        <v>-9000</v>
      </c>
      <c r="F16" s="20"/>
      <c r="G16" s="20">
        <f>-E16</f>
        <v>9000</v>
      </c>
      <c r="H16" s="25" t="s">
        <v>56</v>
      </c>
    </row>
    <row r="17" spans="2:8" x14ac:dyDescent="0.3">
      <c r="B17" s="19" t="s">
        <v>13</v>
      </c>
      <c r="C17" s="20">
        <v>49500</v>
      </c>
      <c r="D17" s="20">
        <v>54000</v>
      </c>
      <c r="E17" s="21">
        <f t="shared" si="0"/>
        <v>4500</v>
      </c>
      <c r="F17" s="20">
        <f t="shared" ref="F17:F18" si="1">+E17</f>
        <v>4500</v>
      </c>
      <c r="G17" s="21"/>
      <c r="H17" s="25" t="s">
        <v>56</v>
      </c>
    </row>
    <row r="18" spans="2:8" x14ac:dyDescent="0.3">
      <c r="B18" s="19" t="s">
        <v>14</v>
      </c>
      <c r="C18" s="20">
        <v>9000</v>
      </c>
      <c r="D18" s="20">
        <v>13500</v>
      </c>
      <c r="E18" s="21">
        <f t="shared" si="0"/>
        <v>4500</v>
      </c>
      <c r="F18" s="20">
        <f t="shared" si="1"/>
        <v>4500</v>
      </c>
      <c r="G18" s="21"/>
      <c r="H18" s="25" t="s">
        <v>56</v>
      </c>
    </row>
    <row r="19" spans="2:8" x14ac:dyDescent="0.3">
      <c r="B19" s="17" t="s">
        <v>24</v>
      </c>
      <c r="C19" s="20"/>
      <c r="D19" s="20"/>
      <c r="E19" s="21">
        <f t="shared" si="0"/>
        <v>0</v>
      </c>
      <c r="F19" s="20"/>
      <c r="G19" s="21"/>
      <c r="H19" s="25"/>
    </row>
    <row r="20" spans="2:8" x14ac:dyDescent="0.3">
      <c r="B20" s="19" t="s">
        <v>58</v>
      </c>
      <c r="C20" s="20">
        <v>270000</v>
      </c>
      <c r="D20" s="20">
        <v>162000</v>
      </c>
      <c r="E20" s="21">
        <f t="shared" si="0"/>
        <v>-108000</v>
      </c>
      <c r="F20" s="19"/>
      <c r="G20" s="20">
        <f>-E20</f>
        <v>108000</v>
      </c>
      <c r="H20" s="25" t="s">
        <v>59</v>
      </c>
    </row>
    <row r="21" spans="2:8" x14ac:dyDescent="0.3">
      <c r="B21" s="17" t="s">
        <v>16</v>
      </c>
      <c r="C21" s="20"/>
      <c r="D21" s="20"/>
      <c r="E21" s="21">
        <f t="shared" si="0"/>
        <v>0</v>
      </c>
      <c r="F21" s="19"/>
      <c r="G21" s="19"/>
      <c r="H21" s="25"/>
    </row>
    <row r="22" spans="2:8" x14ac:dyDescent="0.3">
      <c r="B22" s="19" t="s">
        <v>10</v>
      </c>
      <c r="C22" s="20">
        <v>360000</v>
      </c>
      <c r="D22" s="20">
        <v>360000</v>
      </c>
      <c r="E22" s="21">
        <f t="shared" si="0"/>
        <v>0</v>
      </c>
      <c r="F22" s="19"/>
      <c r="G22" s="19"/>
      <c r="H22" s="25"/>
    </row>
    <row r="23" spans="2:8" x14ac:dyDescent="0.3">
      <c r="B23" s="19" t="s">
        <v>40</v>
      </c>
      <c r="C23" s="20">
        <v>72000</v>
      </c>
      <c r="D23" s="20">
        <v>72000</v>
      </c>
      <c r="E23" s="21">
        <f t="shared" si="0"/>
        <v>0</v>
      </c>
      <c r="F23" s="19"/>
      <c r="G23" s="19"/>
      <c r="H23" s="25"/>
    </row>
    <row r="24" spans="2:8" x14ac:dyDescent="0.3">
      <c r="B24" s="19" t="s">
        <v>9</v>
      </c>
      <c r="C24" s="20">
        <v>90000</v>
      </c>
      <c r="D24" s="20">
        <v>294750</v>
      </c>
      <c r="E24" s="21">
        <f t="shared" si="0"/>
        <v>204750</v>
      </c>
      <c r="F24" s="20">
        <f>+E24</f>
        <v>204750</v>
      </c>
      <c r="G24" s="21"/>
      <c r="H24" s="25"/>
    </row>
    <row r="25" spans="2:8" x14ac:dyDescent="0.3">
      <c r="B25" s="19" t="s">
        <v>47</v>
      </c>
      <c r="C25" s="20">
        <v>204750</v>
      </c>
      <c r="D25" s="20">
        <v>141750</v>
      </c>
      <c r="E25" s="21">
        <f t="shared" si="0"/>
        <v>-63000</v>
      </c>
      <c r="F25" s="19"/>
      <c r="G25" s="20">
        <f>-E25</f>
        <v>63000</v>
      </c>
      <c r="H25" s="25"/>
    </row>
    <row r="26" spans="2:8" x14ac:dyDescent="0.3">
      <c r="C26" s="3"/>
      <c r="D26" s="3"/>
    </row>
    <row r="27" spans="2:8" x14ac:dyDescent="0.3">
      <c r="F27" s="23">
        <f>SUM(F6:F25)</f>
        <v>301500</v>
      </c>
      <c r="G27" s="23">
        <f>SUM(G6:G25)</f>
        <v>301500</v>
      </c>
    </row>
  </sheetData>
  <mergeCells count="5">
    <mergeCell ref="H3:H4"/>
    <mergeCell ref="B3:B4"/>
    <mergeCell ref="C3:D3"/>
    <mergeCell ref="E3:E4"/>
    <mergeCell ref="F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F2F23-FA2A-4AB2-BD81-3432C0D3776E}">
  <dimension ref="B1:L38"/>
  <sheetViews>
    <sheetView topLeftCell="A30" workbookViewId="0">
      <selection activeCell="L12" sqref="L12"/>
    </sheetView>
  </sheetViews>
  <sheetFormatPr baseColWidth="10" defaultRowHeight="14.4" x14ac:dyDescent="0.3"/>
  <cols>
    <col min="2" max="2" width="42" customWidth="1"/>
    <col min="3" max="5" width="11.44140625" bestFit="1" customWidth="1"/>
    <col min="6" max="6" width="17.33203125" bestFit="1" customWidth="1"/>
    <col min="7" max="7" width="2" bestFit="1" customWidth="1"/>
    <col min="8" max="8" width="6.109375" bestFit="1" customWidth="1"/>
    <col min="9" max="10" width="10.109375" bestFit="1" customWidth="1"/>
    <col min="11" max="11" width="10.6640625" bestFit="1" customWidth="1"/>
  </cols>
  <sheetData>
    <row r="1" spans="2:12" x14ac:dyDescent="0.3">
      <c r="B1" s="29" t="s">
        <v>27</v>
      </c>
      <c r="C1" s="30"/>
      <c r="D1" s="30"/>
      <c r="E1" s="31"/>
    </row>
    <row r="2" spans="2:12" x14ac:dyDescent="0.3">
      <c r="B2" s="32" t="s">
        <v>71</v>
      </c>
      <c r="C2" s="33"/>
      <c r="D2" s="33"/>
      <c r="E2" s="34"/>
    </row>
    <row r="3" spans="2:12" ht="15" thickBot="1" x14ac:dyDescent="0.35">
      <c r="B3" s="35" t="s">
        <v>72</v>
      </c>
      <c r="C3" s="36"/>
      <c r="D3" s="36"/>
      <c r="E3" s="37"/>
    </row>
    <row r="4" spans="2:12" x14ac:dyDescent="0.3">
      <c r="K4" s="1"/>
    </row>
    <row r="5" spans="2:12" x14ac:dyDescent="0.3">
      <c r="B5" s="6" t="s">
        <v>60</v>
      </c>
      <c r="E5" s="9">
        <f>+'Hoja de trabajo'!D25</f>
        <v>141750</v>
      </c>
    </row>
    <row r="6" spans="2:12" x14ac:dyDescent="0.3">
      <c r="B6" t="s">
        <v>61</v>
      </c>
      <c r="E6" s="26">
        <f>+'Hoja de trabajo'!F13</f>
        <v>38250</v>
      </c>
    </row>
    <row r="7" spans="2:12" x14ac:dyDescent="0.3">
      <c r="B7" t="s">
        <v>62</v>
      </c>
      <c r="E7" s="9">
        <f>+E6+E5</f>
        <v>180000</v>
      </c>
      <c r="K7" s="1"/>
    </row>
    <row r="8" spans="2:12" x14ac:dyDescent="0.3">
      <c r="E8" s="9"/>
      <c r="K8" s="1"/>
    </row>
    <row r="9" spans="2:12" x14ac:dyDescent="0.3">
      <c r="B9" s="5" t="s">
        <v>73</v>
      </c>
      <c r="L9">
        <f>22500/15</f>
        <v>1500</v>
      </c>
    </row>
    <row r="10" spans="2:12" x14ac:dyDescent="0.3">
      <c r="B10" s="6" t="s">
        <v>63</v>
      </c>
      <c r="J10" s="1"/>
    </row>
    <row r="11" spans="2:12" x14ac:dyDescent="0.3">
      <c r="B11" t="s">
        <v>3</v>
      </c>
      <c r="C11" s="9">
        <f>+'Hoja de trabajo'!F8</f>
        <v>4500</v>
      </c>
      <c r="L11">
        <f>+L9*10</f>
        <v>15000</v>
      </c>
    </row>
    <row r="12" spans="2:12" x14ac:dyDescent="0.3">
      <c r="B12" t="s">
        <v>4</v>
      </c>
      <c r="C12" s="9">
        <f>+'Hoja de trabajo'!F10</f>
        <v>27000</v>
      </c>
    </row>
    <row r="13" spans="2:12" x14ac:dyDescent="0.3">
      <c r="B13" t="s">
        <v>13</v>
      </c>
      <c r="C13" s="9">
        <f>+'Hoja de trabajo'!F17</f>
        <v>4500</v>
      </c>
    </row>
    <row r="14" spans="2:12" x14ac:dyDescent="0.3">
      <c r="B14" t="s">
        <v>14</v>
      </c>
      <c r="C14" s="26">
        <f>+'Hoja de trabajo'!F18</f>
        <v>4500</v>
      </c>
    </row>
    <row r="15" spans="2:12" x14ac:dyDescent="0.3">
      <c r="C15" s="9"/>
      <c r="D15" s="10">
        <f>SUM(C11:C14)</f>
        <v>40500</v>
      </c>
    </row>
    <row r="16" spans="2:12" x14ac:dyDescent="0.3">
      <c r="B16" s="6" t="s">
        <v>64</v>
      </c>
    </row>
    <row r="17" spans="2:11" x14ac:dyDescent="0.3">
      <c r="B17" t="s">
        <v>11</v>
      </c>
      <c r="C17" s="9">
        <f>+'Hoja de trabajo'!G7</f>
        <v>67500</v>
      </c>
    </row>
    <row r="18" spans="2:11" x14ac:dyDescent="0.3">
      <c r="B18" t="s">
        <v>18</v>
      </c>
      <c r="C18" s="9">
        <f>+'Hoja de trabajo'!G9</f>
        <v>13500</v>
      </c>
    </row>
    <row r="19" spans="2:11" x14ac:dyDescent="0.3">
      <c r="B19" t="s">
        <v>12</v>
      </c>
      <c r="C19" s="26">
        <f>+'Hoja de trabajo'!G16</f>
        <v>9000</v>
      </c>
      <c r="D19" s="10">
        <f>SUM(C17:C19)</f>
        <v>90000</v>
      </c>
    </row>
    <row r="20" spans="2:11" x14ac:dyDescent="0.3">
      <c r="B20" s="6" t="s">
        <v>70</v>
      </c>
      <c r="E20" s="10">
        <f>+D15-D19</f>
        <v>-49500</v>
      </c>
      <c r="K20" s="1"/>
    </row>
    <row r="22" spans="2:11" x14ac:dyDescent="0.3">
      <c r="B22" s="5" t="s">
        <v>74</v>
      </c>
    </row>
    <row r="23" spans="2:11" x14ac:dyDescent="0.3">
      <c r="B23" s="6" t="s">
        <v>64</v>
      </c>
    </row>
    <row r="24" spans="2:11" x14ac:dyDescent="0.3">
      <c r="B24" t="s">
        <v>15</v>
      </c>
      <c r="C24" s="9">
        <f>+'Hoja de trabajo'!G12</f>
        <v>18000</v>
      </c>
    </row>
    <row r="25" spans="2:11" x14ac:dyDescent="0.3">
      <c r="B25" s="6" t="s">
        <v>65</v>
      </c>
      <c r="E25" s="10">
        <f>-C24</f>
        <v>-18000</v>
      </c>
      <c r="K25" s="1"/>
    </row>
    <row r="27" spans="2:11" x14ac:dyDescent="0.3">
      <c r="B27" s="5" t="s">
        <v>76</v>
      </c>
    </row>
    <row r="28" spans="2:11" x14ac:dyDescent="0.3">
      <c r="B28" s="6" t="s">
        <v>63</v>
      </c>
    </row>
    <row r="29" spans="2:11" x14ac:dyDescent="0.3">
      <c r="B29" t="s">
        <v>8</v>
      </c>
      <c r="D29" s="9">
        <f>+'Hoja de trabajo'!F15</f>
        <v>18000</v>
      </c>
    </row>
    <row r="30" spans="2:11" x14ac:dyDescent="0.3">
      <c r="B30" s="6" t="s">
        <v>64</v>
      </c>
    </row>
    <row r="31" spans="2:11" x14ac:dyDescent="0.3">
      <c r="B31" t="s">
        <v>66</v>
      </c>
      <c r="D31" s="26">
        <f>+'Hoja de trabajo'!G20</f>
        <v>108000</v>
      </c>
    </row>
    <row r="32" spans="2:11" x14ac:dyDescent="0.3">
      <c r="D32" s="9"/>
    </row>
    <row r="33" spans="2:5" x14ac:dyDescent="0.3">
      <c r="B33" s="6" t="s">
        <v>67</v>
      </c>
      <c r="E33" s="27">
        <f>+D29-D31</f>
        <v>-90000</v>
      </c>
    </row>
    <row r="34" spans="2:5" x14ac:dyDescent="0.3">
      <c r="B34" s="6" t="s">
        <v>75</v>
      </c>
      <c r="C34" s="6"/>
      <c r="D34" s="6"/>
      <c r="E34" s="10">
        <f>SUM(E7:E33)</f>
        <v>22500</v>
      </c>
    </row>
    <row r="35" spans="2:5" x14ac:dyDescent="0.3">
      <c r="B35" t="s">
        <v>68</v>
      </c>
      <c r="E35" s="26">
        <f>+'Hoja de trabajo'!C6</f>
        <v>90000</v>
      </c>
    </row>
    <row r="36" spans="2:5" x14ac:dyDescent="0.3">
      <c r="B36" s="6" t="s">
        <v>69</v>
      </c>
      <c r="C36" s="6"/>
      <c r="D36" s="6"/>
      <c r="E36" s="10">
        <f>+E35+E34</f>
        <v>112500</v>
      </c>
    </row>
    <row r="38" spans="2:5" x14ac:dyDescent="0.3">
      <c r="B38" s="6" t="s">
        <v>77</v>
      </c>
      <c r="E38" s="9">
        <f>+E36-'Hoja de trabajo'!D6</f>
        <v>0</v>
      </c>
    </row>
  </sheetData>
  <mergeCells count="3">
    <mergeCell ref="B1:E1"/>
    <mergeCell ref="B2:E2"/>
    <mergeCell ref="B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Edos financieros</vt:lpstr>
      <vt:lpstr>Hoja de trabajo</vt:lpstr>
      <vt:lpstr>Edo flujo de efectivo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 Ariza</dc:creator>
  <cp:lastModifiedBy>Francisco Javier Ariza</cp:lastModifiedBy>
  <dcterms:created xsi:type="dcterms:W3CDTF">2023-08-31T14:14:49Z</dcterms:created>
  <dcterms:modified xsi:type="dcterms:W3CDTF">2025-08-15T13:32:31Z</dcterms:modified>
</cp:coreProperties>
</file>