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130"/>
  <workbookPr defaultThemeVersion="166925"/>
  <mc:AlternateContent xmlns:mc="http://schemas.openxmlformats.org/markup-compatibility/2006">
    <mc:Choice Requires="x15">
      <x15ac:absPath xmlns:x15ac="http://schemas.microsoft.com/office/spreadsheetml/2010/11/ac" url="https://d.docs.live.net/3b7afd9041331ced/Escritorio/"/>
    </mc:Choice>
  </mc:AlternateContent>
  <xr:revisionPtr revIDLastSave="0" documentId="8_{B12E82A9-B120-43B8-8230-4ED10E2CE620}" xr6:coauthVersionLast="45" xr6:coauthVersionMax="45" xr10:uidLastSave="{00000000-0000-0000-0000-000000000000}"/>
  <bookViews>
    <workbookView xWindow="-108" yWindow="-108" windowWidth="23256" windowHeight="12576" activeTab="8" xr2:uid="{DE47C0E3-484A-3C47-AF1D-9BD892F328B2}"/>
  </bookViews>
  <sheets>
    <sheet name="BALANZA" sheetId="6" r:id="rId1"/>
    <sheet name="AGUINADO" sheetId="2" r:id="rId2"/>
    <sheet name="AJUSTE ANUAL" sheetId="3" r:id="rId3"/>
    <sheet name="TABLA" sheetId="5" r:id="rId4"/>
    <sheet name="INPC" sheetId="4" r:id="rId5"/>
    <sheet name="AAI" sheetId="8" r:id="rId6"/>
    <sheet name="COSTO" sheetId="9" r:id="rId7"/>
    <sheet name="PERDIDAS" sheetId="11" r:id="rId8"/>
    <sheet name="PERDIDAS 2" sheetId="12" r:id="rId9"/>
  </sheets>
  <definedNames>
    <definedName name="_xlnm.Print_Area" localSheetId="1">AGUINADO!$A$1:$F$216</definedName>
    <definedName name="_xlnm.Print_Area" localSheetId="2">'AJUSTE ANUAL'!$A$1:$G$105</definedName>
    <definedName name="_xlnm.Print_Area" localSheetId="6">COSTO!$A$1:$H$69</definedName>
    <definedName name="_xlnm.Print_Area" localSheetId="7">PERDIDAS!$A$1:$E$36</definedName>
    <definedName name="_xlnm.Print_Area" localSheetId="8">'PERDIDAS 2'!$A$1:$N$11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24" i="11" l="1"/>
  <c r="E24" i="8"/>
  <c r="E26" i="8" s="1"/>
  <c r="E41" i="8" s="1"/>
  <c r="E14" i="8"/>
  <c r="E38" i="8" s="1"/>
  <c r="E6" i="8"/>
  <c r="E39" i="8" s="1"/>
  <c r="E40" i="8" l="1"/>
  <c r="E42" i="8" s="1"/>
  <c r="K13" i="5" l="1"/>
  <c r="K12" i="5"/>
  <c r="K11" i="5"/>
  <c r="K10" i="5"/>
  <c r="K9" i="5"/>
  <c r="K8" i="5"/>
  <c r="K7" i="5"/>
  <c r="K6" i="5"/>
  <c r="K5" i="5"/>
  <c r="K4" i="5"/>
  <c r="K3" i="5"/>
  <c r="J13" i="5"/>
  <c r="J12" i="5"/>
  <c r="J11" i="5"/>
  <c r="J10" i="5"/>
  <c r="J9" i="5"/>
  <c r="J8" i="5"/>
  <c r="J7" i="5"/>
  <c r="J6" i="5"/>
  <c r="J5" i="5"/>
  <c r="J4" i="5"/>
  <c r="J3" i="5"/>
  <c r="I4" i="5"/>
  <c r="I5" i="5"/>
  <c r="I6" i="5"/>
  <c r="H7" i="5" s="1"/>
  <c r="I7" i="5"/>
  <c r="I8" i="5"/>
  <c r="I9" i="5"/>
  <c r="I10" i="5"/>
  <c r="H11" i="5" s="1"/>
  <c r="I11" i="5"/>
  <c r="I12" i="5"/>
  <c r="I13" i="5"/>
  <c r="H13" i="5"/>
  <c r="H12" i="5"/>
  <c r="H10" i="5"/>
  <c r="H9" i="5"/>
  <c r="H8" i="5"/>
  <c r="H6" i="5"/>
  <c r="H5" i="5"/>
  <c r="H4" i="5"/>
  <c r="I3" i="5"/>
  <c r="H3" i="5"/>
  <c r="F156" i="2"/>
  <c r="F154" i="2"/>
  <c r="F152" i="2"/>
  <c r="F153" i="2" s="1"/>
  <c r="F155" i="2" s="1"/>
  <c r="E156" i="2"/>
  <c r="E154" i="2"/>
  <c r="E152" i="2"/>
  <c r="E153" i="2" s="1"/>
  <c r="D156" i="2"/>
  <c r="D154" i="2"/>
  <c r="D152" i="2"/>
  <c r="D153" i="2" s="1"/>
  <c r="D155" i="2" s="1"/>
  <c r="C156" i="2"/>
  <c r="C154" i="2"/>
  <c r="C152" i="2"/>
  <c r="F120" i="2"/>
  <c r="F118" i="2"/>
  <c r="F116" i="2"/>
  <c r="F114" i="2"/>
  <c r="F115" i="2" s="1"/>
  <c r="E120" i="2"/>
  <c r="E118" i="2"/>
  <c r="E116" i="2"/>
  <c r="E114" i="2"/>
  <c r="E115" i="2" s="1"/>
  <c r="D120" i="2"/>
  <c r="D118" i="2"/>
  <c r="D116" i="2"/>
  <c r="D114" i="2"/>
  <c r="D115" i="2" s="1"/>
  <c r="C120" i="2"/>
  <c r="C118" i="2"/>
  <c r="C116" i="2"/>
  <c r="C114" i="2"/>
  <c r="F106" i="2"/>
  <c r="F104" i="2"/>
  <c r="F102" i="2"/>
  <c r="F100" i="2"/>
  <c r="F101" i="2" s="1"/>
  <c r="E106" i="2"/>
  <c r="E104" i="2"/>
  <c r="E102" i="2"/>
  <c r="E100" i="2"/>
  <c r="E101" i="2" s="1"/>
  <c r="D106" i="2"/>
  <c r="D104" i="2"/>
  <c r="D102" i="2"/>
  <c r="D100" i="2"/>
  <c r="D101" i="2" s="1"/>
  <c r="C106" i="2"/>
  <c r="C104" i="2"/>
  <c r="C102" i="2"/>
  <c r="C100" i="2"/>
  <c r="E92" i="2"/>
  <c r="F91" i="2"/>
  <c r="E91" i="2"/>
  <c r="D91" i="2"/>
  <c r="D92" i="2" s="1"/>
  <c r="C91" i="2"/>
  <c r="C92" i="2" s="1"/>
  <c r="C113" i="2" s="1"/>
  <c r="F90" i="2"/>
  <c r="F92" i="2" s="1"/>
  <c r="E90" i="2"/>
  <c r="C90" i="2"/>
  <c r="F81" i="2"/>
  <c r="E81" i="2"/>
  <c r="D81" i="2"/>
  <c r="C81" i="2"/>
  <c r="F60" i="2"/>
  <c r="F62" i="2" s="1"/>
  <c r="F69" i="2" s="1"/>
  <c r="F71" i="2" s="1"/>
  <c r="F80" i="2" s="1"/>
  <c r="F59" i="2"/>
  <c r="E59" i="2"/>
  <c r="C59" i="2"/>
  <c r="C60" i="2" s="1"/>
  <c r="C62" i="2" s="1"/>
  <c r="C69" i="2" s="1"/>
  <c r="C71" i="2" s="1"/>
  <c r="C80" i="2" s="1"/>
  <c r="F58" i="2"/>
  <c r="E58" i="2"/>
  <c r="E60" i="2" s="1"/>
  <c r="E62" i="2" s="1"/>
  <c r="E69" i="2" s="1"/>
  <c r="C58" i="2"/>
  <c r="F54" i="2"/>
  <c r="D54" i="2"/>
  <c r="D59" i="2" s="1"/>
  <c r="D60" i="2" s="1"/>
  <c r="D62" i="2" s="1"/>
  <c r="D69" i="2" s="1"/>
  <c r="F52" i="2"/>
  <c r="E52" i="2"/>
  <c r="D52" i="2"/>
  <c r="C52" i="2"/>
  <c r="F17" i="2"/>
  <c r="E17" i="2"/>
  <c r="D17" i="2"/>
  <c r="C17" i="2"/>
  <c r="F16" i="2"/>
  <c r="F19" i="2" s="1"/>
  <c r="F22" i="2" s="1"/>
  <c r="F24" i="2" s="1"/>
  <c r="F26" i="2" s="1"/>
  <c r="F70" i="2" s="1"/>
  <c r="E16" i="2"/>
  <c r="E19" i="2" s="1"/>
  <c r="E22" i="2" s="1"/>
  <c r="E24" i="2" s="1"/>
  <c r="E26" i="2" s="1"/>
  <c r="E70" i="2" s="1"/>
  <c r="D16" i="2"/>
  <c r="D19" i="2" s="1"/>
  <c r="D22" i="2" s="1"/>
  <c r="D24" i="2" s="1"/>
  <c r="D26" i="2" s="1"/>
  <c r="D70" i="2" s="1"/>
  <c r="C16" i="2"/>
  <c r="C19" i="2" s="1"/>
  <c r="C22" i="2" s="1"/>
  <c r="C24" i="2" s="1"/>
  <c r="C26" i="2" s="1"/>
  <c r="C70" i="2" s="1"/>
  <c r="D117" i="2" l="1"/>
  <c r="E117" i="2"/>
  <c r="E119" i="2" s="1"/>
  <c r="F117" i="2"/>
  <c r="F119" i="2" s="1"/>
  <c r="D103" i="2"/>
  <c r="D105" i="2" s="1"/>
  <c r="D107" i="2" s="1"/>
  <c r="E103" i="2"/>
  <c r="E105" i="2" s="1"/>
  <c r="F103" i="2"/>
  <c r="F105" i="2" s="1"/>
  <c r="F107" i="2" s="1"/>
  <c r="E155" i="2"/>
  <c r="D119" i="2"/>
  <c r="E107" i="2"/>
  <c r="C197" i="2"/>
  <c r="C82" i="2"/>
  <c r="F197" i="2"/>
  <c r="F82" i="2"/>
  <c r="D71" i="2"/>
  <c r="D80" i="2" s="1"/>
  <c r="C150" i="2"/>
  <c r="C202" i="2" s="1"/>
  <c r="D113" i="2"/>
  <c r="E113" i="2"/>
  <c r="C115" i="2"/>
  <c r="C117" i="2" s="1"/>
  <c r="C119" i="2" s="1"/>
  <c r="C121" i="2" s="1"/>
  <c r="E71" i="2"/>
  <c r="E80" i="2" s="1"/>
  <c r="F113" i="2"/>
  <c r="E121" i="2" l="1"/>
  <c r="E150" i="2"/>
  <c r="E202" i="2" s="1"/>
  <c r="F150" i="2"/>
  <c r="F202" i="2" s="1"/>
  <c r="F121" i="2"/>
  <c r="C139" i="2"/>
  <c r="C93" i="2"/>
  <c r="C94" i="2" s="1"/>
  <c r="C99" i="2" s="1"/>
  <c r="C165" i="2"/>
  <c r="C203" i="2"/>
  <c r="C215" i="2" s="1"/>
  <c r="C129" i="2"/>
  <c r="D150" i="2"/>
  <c r="D202" i="2" s="1"/>
  <c r="F139" i="2"/>
  <c r="F93" i="2"/>
  <c r="F94" i="2" s="1"/>
  <c r="F99" i="2" s="1"/>
  <c r="E82" i="2"/>
  <c r="E197" i="2"/>
  <c r="D197" i="2"/>
  <c r="D82" i="2"/>
  <c r="F203" i="2" l="1"/>
  <c r="F215" i="2" s="1"/>
  <c r="F165" i="2"/>
  <c r="F129" i="2"/>
  <c r="C101" i="2"/>
  <c r="C103" i="2" s="1"/>
  <c r="C105" i="2" s="1"/>
  <c r="C107" i="2" s="1"/>
  <c r="C128" i="2" s="1"/>
  <c r="C130" i="2" s="1"/>
  <c r="C192" i="2" s="1"/>
  <c r="E93" i="2"/>
  <c r="E94" i="2" s="1"/>
  <c r="E99" i="2" s="1"/>
  <c r="E139" i="2"/>
  <c r="E203" i="2"/>
  <c r="E215" i="2" s="1"/>
  <c r="E165" i="2"/>
  <c r="E129" i="2"/>
  <c r="D139" i="2"/>
  <c r="D93" i="2"/>
  <c r="D94" i="2" s="1"/>
  <c r="D99" i="2" s="1"/>
  <c r="F128" i="2"/>
  <c r="F130" i="2" s="1"/>
  <c r="F192" i="2" s="1"/>
  <c r="D121" i="2"/>
  <c r="C141" i="2"/>
  <c r="C143" i="2" s="1"/>
  <c r="C181" i="2"/>
  <c r="F181" i="2"/>
  <c r="F141" i="2"/>
  <c r="F143" i="2" s="1"/>
  <c r="F204" i="2"/>
  <c r="F207" i="2" s="1"/>
  <c r="C204" i="2"/>
  <c r="C207" i="2" s="1"/>
  <c r="C149" i="2" l="1"/>
  <c r="C151" i="2" s="1"/>
  <c r="C175" i="2"/>
  <c r="D165" i="2"/>
  <c r="D203" i="2"/>
  <c r="D129" i="2"/>
  <c r="E141" i="2"/>
  <c r="E143" i="2" s="1"/>
  <c r="E181" i="2"/>
  <c r="F175" i="2"/>
  <c r="F149" i="2"/>
  <c r="F151" i="2" s="1"/>
  <c r="D141" i="2"/>
  <c r="D143" i="2" s="1"/>
  <c r="D181" i="2"/>
  <c r="E204" i="2"/>
  <c r="E207" i="2" s="1"/>
  <c r="E128" i="2"/>
  <c r="E130" i="2" s="1"/>
  <c r="E192" i="2" s="1"/>
  <c r="E149" i="2" l="1"/>
  <c r="E151" i="2" s="1"/>
  <c r="E175" i="2"/>
  <c r="D175" i="2"/>
  <c r="D149" i="2"/>
  <c r="D151" i="2" s="1"/>
  <c r="F157" i="2"/>
  <c r="F164" i="2" s="1"/>
  <c r="F166" i="2" s="1"/>
  <c r="F174" i="2" s="1"/>
  <c r="F176" i="2" s="1"/>
  <c r="F182" i="2" s="1"/>
  <c r="F183" i="2" s="1"/>
  <c r="F193" i="2" s="1"/>
  <c r="F198" i="2" s="1"/>
  <c r="D215" i="2"/>
  <c r="D204" i="2"/>
  <c r="D207" i="2" s="1"/>
  <c r="C153" i="2"/>
  <c r="C155" i="2" s="1"/>
  <c r="C157" i="2" s="1"/>
  <c r="C164" i="2" s="1"/>
  <c r="C166" i="2" s="1"/>
  <c r="C174" i="2" s="1"/>
  <c r="C176" i="2" s="1"/>
  <c r="C182" i="2" s="1"/>
  <c r="C183" i="2" s="1"/>
  <c r="C193" i="2" s="1"/>
  <c r="C198" i="2" s="1"/>
  <c r="D128" i="2"/>
  <c r="D130" i="2" s="1"/>
  <c r="D192" i="2" s="1"/>
  <c r="C214" i="2" l="1"/>
  <c r="C216" i="2" s="1"/>
  <c r="C199" i="2"/>
  <c r="C208" i="2" s="1"/>
  <c r="C209" i="2" s="1"/>
  <c r="E157" i="2"/>
  <c r="E164" i="2" s="1"/>
  <c r="E166" i="2" s="1"/>
  <c r="E174" i="2" s="1"/>
  <c r="E176" i="2" s="1"/>
  <c r="E182" i="2" s="1"/>
  <c r="E183" i="2" s="1"/>
  <c r="E193" i="2" s="1"/>
  <c r="E198" i="2" s="1"/>
  <c r="F214" i="2"/>
  <c r="F216" i="2" s="1"/>
  <c r="F199" i="2"/>
  <c r="F208" i="2" s="1"/>
  <c r="F209" i="2" s="1"/>
  <c r="D157" i="2"/>
  <c r="D164" i="2" s="1"/>
  <c r="D166" i="2" s="1"/>
  <c r="D174" i="2" s="1"/>
  <c r="D176" i="2" s="1"/>
  <c r="D182" i="2" s="1"/>
  <c r="D183" i="2" s="1"/>
  <c r="D193" i="2" s="1"/>
  <c r="D198" i="2" s="1"/>
  <c r="D214" i="2" l="1"/>
  <c r="D216" i="2" s="1"/>
  <c r="D199" i="2"/>
  <c r="D208" i="2" s="1"/>
  <c r="D209" i="2" s="1"/>
  <c r="E214" i="2"/>
  <c r="E216" i="2" s="1"/>
  <c r="E199" i="2"/>
  <c r="E208" i="2" s="1"/>
  <c r="E209" i="2" s="1"/>
  <c r="D85" i="3" l="1"/>
  <c r="C87" i="3"/>
  <c r="D87" i="3" s="1"/>
  <c r="C85" i="3"/>
  <c r="C84" i="3"/>
  <c r="C83" i="3"/>
  <c r="C82" i="3"/>
  <c r="E82" i="3" s="1"/>
  <c r="C81" i="3"/>
  <c r="C80" i="3"/>
  <c r="E80" i="3" s="1"/>
  <c r="C79" i="3"/>
  <c r="C61" i="3"/>
  <c r="C66" i="3" s="1"/>
  <c r="C53" i="3"/>
  <c r="C51" i="3"/>
  <c r="C49" i="3"/>
  <c r="C73" i="3" s="1"/>
  <c r="C48" i="3"/>
  <c r="C47" i="3"/>
  <c r="C71" i="3" s="1"/>
  <c r="C38" i="3"/>
  <c r="C32" i="3"/>
  <c r="C34" i="3" s="1"/>
  <c r="C39" i="3"/>
  <c r="D83" i="3" s="1"/>
  <c r="C33" i="3"/>
  <c r="D82" i="3" s="1"/>
  <c r="C27" i="3"/>
  <c r="D81" i="3" s="1"/>
  <c r="C26" i="3"/>
  <c r="C20" i="3"/>
  <c r="C28" i="3" l="1"/>
  <c r="E81" i="3"/>
  <c r="E85" i="3"/>
  <c r="E83" i="3"/>
  <c r="E87" i="3"/>
  <c r="D84" i="3"/>
  <c r="E84" i="3" s="1"/>
  <c r="C50" i="3"/>
  <c r="C72" i="3"/>
  <c r="C74" i="3" s="1"/>
  <c r="E79" i="3"/>
  <c r="C40" i="3"/>
  <c r="C60" i="3" l="1"/>
  <c r="C67" i="3" s="1"/>
  <c r="C68" i="3" s="1"/>
  <c r="C86" i="3"/>
  <c r="C88" i="3" s="1"/>
  <c r="C52" i="3"/>
  <c r="C62" i="3" l="1"/>
  <c r="D73" i="3"/>
  <c r="E73" i="3" s="1"/>
  <c r="F73" i="3" s="1"/>
  <c r="D72" i="3"/>
  <c r="E72" i="3" s="1"/>
  <c r="D71" i="3"/>
  <c r="E71" i="3" s="1"/>
  <c r="F71" i="3" s="1"/>
  <c r="E74" i="3" l="1"/>
  <c r="D86" i="3" s="1"/>
  <c r="F72" i="3"/>
  <c r="F74" i="3" s="1"/>
  <c r="D88" i="3" l="1"/>
  <c r="E86" i="3"/>
  <c r="E88" i="3" s="1"/>
  <c r="C93" i="3" s="1"/>
  <c r="C98" i="3" l="1"/>
  <c r="C96" i="3"/>
  <c r="C94" i="3"/>
  <c r="C95" i="3" s="1"/>
  <c r="C97" i="3" s="1"/>
  <c r="C99" i="3" s="1"/>
  <c r="C101" i="3" s="1"/>
  <c r="C103" i="3" s="1"/>
</calcChain>
</file>

<file path=xl/sharedStrings.xml><?xml version="1.0" encoding="utf-8"?>
<sst xmlns="http://schemas.openxmlformats.org/spreadsheetml/2006/main" count="1336" uniqueCount="975">
  <si>
    <t>Total de ingresos pagados en el ejercicio</t>
  </si>
  <si>
    <t>Concepto</t>
  </si>
  <si>
    <t>Importe</t>
  </si>
  <si>
    <t>Salarios del ejercicio</t>
  </si>
  <si>
    <t>Premio de puntualidad</t>
  </si>
  <si>
    <t>Prima vacacional</t>
  </si>
  <si>
    <t>Aguinaldo a favor</t>
  </si>
  <si>
    <t>PTU</t>
  </si>
  <si>
    <t>Vales de despensa</t>
  </si>
  <si>
    <t>Vales de ropa</t>
  </si>
  <si>
    <t>Ayuda para compra de útiles escolares</t>
  </si>
  <si>
    <t>Aportación patronal del ejercicio al fondo de ahorro</t>
  </si>
  <si>
    <t>Reembolso de gastos médicos</t>
  </si>
  <si>
    <t>Aguinaldo gravado</t>
  </si>
  <si>
    <t>Aguinaldo exento</t>
  </si>
  <si>
    <t>PTU gravable</t>
  </si>
  <si>
    <t>PTU exenta</t>
  </si>
  <si>
    <t>Prima vacacional gravable</t>
  </si>
  <si>
    <t>Prima vacacional del ejercicio</t>
  </si>
  <si>
    <t>Prima vacacional exenta</t>
  </si>
  <si>
    <t>El fondo de ahorro y el reembolso de gastos médicos están exentos.</t>
  </si>
  <si>
    <t>Los vales de despensa, de ropa y la ayuda para compra de útiles escolares son las prestaciones que se sujetan al límite para las prestaciones de previsión social de las siete veces la UMA anual.</t>
  </si>
  <si>
    <t>Excede</t>
  </si>
  <si>
    <t>Total de prestaciones de previsión social del ejercicio sujetas al límite de siete veces la UMA anual</t>
  </si>
  <si>
    <t>Salarios del ejercicio pagados</t>
  </si>
  <si>
    <t>Suma de salarios y prestaciones de previsión social</t>
  </si>
  <si>
    <t>Contra:</t>
  </si>
  <si>
    <t>Siete veces la UMA anual</t>
  </si>
  <si>
    <t>Sí</t>
  </si>
  <si>
    <t>Como se excede el límite, solo se exentan hasta el equivalente a una UMA anual.</t>
  </si>
  <si>
    <t>Previsión social gravada</t>
  </si>
  <si>
    <t>Previsión social exenta (hasta una UMA anual)</t>
  </si>
  <si>
    <t>Proporción de exención</t>
  </si>
  <si>
    <t>Importe (A)</t>
  </si>
  <si>
    <t>Proporción de exención (B)</t>
  </si>
  <si>
    <t>Exento</t>
  </si>
  <si>
    <t>(A x B = C)</t>
  </si>
  <si>
    <t>Gravado</t>
  </si>
  <si>
    <t>(A - C)</t>
  </si>
  <si>
    <t>Total</t>
  </si>
  <si>
    <t>Como el premio de puntualidad es una retribución por los servicios prestados, no tienen ninguna exención.</t>
  </si>
  <si>
    <t>Exentos</t>
  </si>
  <si>
    <t>Gravados</t>
  </si>
  <si>
    <t>Salario</t>
  </si>
  <si>
    <t>Aguinaldo</t>
  </si>
  <si>
    <t>Viáticos</t>
  </si>
  <si>
    <t>Fondo de ahorro</t>
  </si>
  <si>
    <t>Vales de despensa, ropa y ayuda para compra de útiles escolares</t>
  </si>
  <si>
    <t>+</t>
  </si>
  <si>
    <t>=</t>
  </si>
  <si>
    <t>-</t>
  </si>
  <si>
    <t>/</t>
  </si>
  <si>
    <t>Viáticos (1)</t>
  </si>
  <si>
    <t>  Nota: (1) Se comprobó la totalidad, por lo que están exentos del ISR</t>
  </si>
  <si>
    <t>El señor Gustavo Sandoval Fonseca percibió ingresos por salarios en el ejercicio 2019 y desea conocer el ISR a su cargo, según los datos siguientes:</t>
  </si>
  <si>
    <t>UMA</t>
  </si>
  <si>
    <t>Trabajador 1</t>
  </si>
  <si>
    <t>Trabajador 2</t>
  </si>
  <si>
    <t>Trabajador 3</t>
  </si>
  <si>
    <t>Trabajador 4</t>
  </si>
  <si>
    <t>Ausencias del ejercicio</t>
  </si>
  <si>
    <t>Incapacidad por riesgo de trabajo</t>
  </si>
  <si>
    <t>Incapacidad por maternidad</t>
  </si>
  <si>
    <t>Incapacidad por enfermedad general</t>
  </si>
  <si>
    <t>Falta injustificada</t>
  </si>
  <si>
    <t>Falta justificada</t>
  </si>
  <si>
    <t>El Trabajador 2 comenzó a laborar para la empresa a partir del 1o. de julio de 2019, los días que deben considerarse para el aguinaldo son los siguientes:</t>
  </si>
  <si>
    <r>
      <t>Días a considerarse para el pago del aguinaldo</t>
    </r>
    <r>
      <rPr>
        <sz val="9"/>
        <rFont val="Arial"/>
        <family val="2"/>
      </rPr>
      <t> </t>
    </r>
  </si>
  <si>
    <t>Días del ejercicio</t>
  </si>
  <si>
    <t>(-)</t>
  </si>
  <si>
    <t>Días comprendidos del 1o de enero al día anterior a la fecha de ingreso del trabajador</t>
  </si>
  <si>
    <t>Días a considerarse para el pago del aguinaldo</t>
  </si>
  <si>
    <r>
      <t>Días para determinar el aguinaldo a pagar</t>
    </r>
    <r>
      <rPr>
        <sz val="9"/>
        <rFont val="Arial"/>
        <family val="2"/>
      </rPr>
      <t> </t>
    </r>
  </si>
  <si>
    <t>Proporción de días laborados</t>
  </si>
  <si>
    <t>*</t>
  </si>
  <si>
    <t>Días de aguinaldo que otorga la empresa</t>
  </si>
  <si>
    <t>Días para determinar el aguinaldo a pagar</t>
  </si>
  <si>
    <t>Salario base para el pago</t>
  </si>
  <si>
    <t>La cuota diaria a considerarse se determina con base en los siguientes datos:</t>
  </si>
  <si>
    <r>
      <t>Salario mensual fijo</t>
    </r>
    <r>
      <rPr>
        <sz val="9"/>
        <rFont val="Arial"/>
        <family val="2"/>
      </rPr>
      <t> </t>
    </r>
  </si>
  <si>
    <t>Tipo de salario</t>
  </si>
  <si>
    <t>Fijo</t>
  </si>
  <si>
    <t>Variable</t>
  </si>
  <si>
    <t>Mixto</t>
  </si>
  <si>
    <t>Salario mensual fijo</t>
  </si>
  <si>
    <t>No aplica</t>
  </si>
  <si>
    <r>
      <t>Promedio mensual de comisiones</t>
    </r>
    <r>
      <rPr>
        <sz val="9"/>
        <rFont val="Arial"/>
        <family val="2"/>
      </rPr>
      <t> </t>
    </r>
  </si>
  <si>
    <t xml:space="preserve">Comisiones pagadas en </t>
  </si>
  <si>
    <t>Enero</t>
  </si>
  <si>
    <t>Febrero</t>
  </si>
  <si>
    <t>Marzo</t>
  </si>
  <si>
    <t>Abril</t>
  </si>
  <si>
    <t>Mayo</t>
  </si>
  <si>
    <t>Junio</t>
  </si>
  <si>
    <t>Julio</t>
  </si>
  <si>
    <t>Agosto</t>
  </si>
  <si>
    <t>Septiembre</t>
  </si>
  <si>
    <t>Octubre</t>
  </si>
  <si>
    <t>Noviembre</t>
  </si>
  <si>
    <t>Diciembre</t>
  </si>
  <si>
    <t>Total de comisiones pagadas en el ejercicio</t>
  </si>
  <si>
    <t>Meses del periodo</t>
  </si>
  <si>
    <t>Promedio mensual de comisiones</t>
  </si>
  <si>
    <r>
      <t>Cuota diaria base para aguinaldo </t>
    </r>
    <r>
      <rPr>
        <sz val="9"/>
        <rFont val="Arial"/>
        <family val="2"/>
      </rPr>
      <t> </t>
    </r>
  </si>
  <si>
    <t>Suma de salarios fijos y variables</t>
  </si>
  <si>
    <t>Días del periodo de pago</t>
  </si>
  <si>
    <t>Cuota diaria base para aguinaldo</t>
  </si>
  <si>
    <t>Calculados los elementos base para el pago del aguinaldo se determina el monto correspondiente a cada trabajador.</t>
  </si>
  <si>
    <r>
      <t>Aguinaldo correspondiente a cada trabajador </t>
    </r>
    <r>
      <rPr>
        <sz val="9"/>
        <rFont val="Arial"/>
        <family val="2"/>
      </rPr>
      <t> </t>
    </r>
  </si>
  <si>
    <t>Aguinaldo correspondiente a cada trabajador</t>
  </si>
  <si>
    <t>Impuesto a retener</t>
  </si>
  <si>
    <t>Como se señaló existen dos métodos por los que es posible determinar el ISR a cargo por el aguinaldo; primero se utilizará el procedimiento de la LISR para posteriormente compararlo contra el resultante en términos de su reglamento.</t>
  </si>
  <si>
    <t>Conforme a la LISR</t>
  </si>
  <si>
    <t>El aguinaldo que le corresponde a cada trabajador estará exento hasta por un monto del equivalente a 30 veces la UMA.</t>
  </si>
  <si>
    <r>
      <t>Aguinaldo gravado</t>
    </r>
    <r>
      <rPr>
        <sz val="9"/>
        <rFont val="Arial"/>
        <family val="2"/>
      </rPr>
      <t> </t>
    </r>
  </si>
  <si>
    <t>Importe exento del aguinaldo</t>
  </si>
  <si>
    <t>En el supuesto de que el importe exento del aguinaldo sea superior al monto que le corresponde al trabajador, solo se considerará como ingreso exento hasta el monto de este último.</t>
  </si>
  <si>
    <t>El aguinaldo gravado se adiciona a los demás ingresos gravados del mes en que se percibe el aguinaldo para aplicarles la tarifa del artículo 96 de la LISR y la tabla del subsidio para el empleo.</t>
  </si>
  <si>
    <r>
      <t>Total de ingresos gravados </t>
    </r>
    <r>
      <rPr>
        <sz val="9"/>
        <rFont val="Arial"/>
        <family val="2"/>
      </rPr>
      <t> </t>
    </r>
  </si>
  <si>
    <t>Comisiones del mes</t>
  </si>
  <si>
    <t>Ingresos ordinarios del mes</t>
  </si>
  <si>
    <t>Total de ingresos gravados</t>
  </si>
  <si>
    <r>
      <t>ISR a cargo sobre total de ingresos gravados </t>
    </r>
    <r>
      <rPr>
        <sz val="9"/>
        <rFont val="Arial"/>
        <family val="2"/>
      </rPr>
      <t> </t>
    </r>
  </si>
  <si>
    <t>Límite inferior</t>
  </si>
  <si>
    <t>Excedente del límite inferior</t>
  </si>
  <si>
    <t>Por ciento para aplicarse sobre el excedente del límite inferior</t>
  </si>
  <si>
    <t>Impuesto marginal</t>
  </si>
  <si>
    <t>Cuota fija</t>
  </si>
  <si>
    <t>ISR sobre el total de ingresos gravados</t>
  </si>
  <si>
    <t>Subsidio para el empleo</t>
  </si>
  <si>
    <t>ISR a cargo sobre total de ingresos gravados</t>
  </si>
  <si>
    <t>El ISR que corresponde al aguinaldo es la diferencia entre el impuesto a cargo sobre el total de ingresos gravados y el correspondiente a los ingresos ordinarios mensuales.</t>
  </si>
  <si>
    <r>
      <t>ISR a cargo sobre ingresos ordinarios del mes </t>
    </r>
    <r>
      <rPr>
        <sz val="9"/>
        <rFont val="Arial"/>
        <family val="2"/>
      </rPr>
      <t> </t>
    </r>
  </si>
  <si>
    <t>ISR sobre ingresos ordinarios del mes</t>
  </si>
  <si>
    <t>ISR a cargo sobre ingresos ordinarios del mes</t>
  </si>
  <si>
    <t>ISR a cargo sobre el aguinaldo conforme a la LISR </t>
  </si>
  <si>
    <t>ISR sobre total de ingresos gravados</t>
  </si>
  <si>
    <t>ISR a cargo sobre el aguinaldo conforme a la LISR</t>
  </si>
  <si>
    <t>Según el RLISR</t>
  </si>
  <si>
    <t>Con la finalidad de conocer la mejor opción para los trabajadores, se determina el impuesto a cargo del aguinaldo conforme al procedimiento previsto en el RLISR.</t>
  </si>
  <si>
    <t>Para ello, se determinará la proporción mensual del aguinaldo gravado que corresponde al trabajador (art. 174, fracc. I, RLISR):</t>
  </si>
  <si>
    <r>
      <t>Aguinaldo mensual promedio </t>
    </r>
    <r>
      <rPr>
        <sz val="9"/>
        <rFont val="Arial"/>
        <family val="2"/>
      </rPr>
      <t> </t>
    </r>
  </si>
  <si>
    <t>Proporción diaria de aguinaldo</t>
  </si>
  <si>
    <t>Factor del RLISR</t>
  </si>
  <si>
    <t>Aguinaldo mensual promedio</t>
  </si>
  <si>
    <t>El aguinaldo mensual promedio se adicionará a los ingresos ordinarios del mes para aplicarles la mecánica del artículo 96 de la LISR. Cabe destacar que no debe considerarse la tabla del subsidio para el empleo, toda vez que este no forma parte de la citada mecánica al no encontrarse estipulado dentro del propio numeral 96 de la LISR (art. 174, fracc. II, RLISR):</t>
  </si>
  <si>
    <t>ISR a cargo sobre base gravable del RLISR </t>
  </si>
  <si>
    <t>Base gravable conforme al RLISR</t>
  </si>
  <si>
    <t>ISR a cargo sobre base gravable del RLISR</t>
  </si>
  <si>
    <t>Se calculará el impuesto correspondiente al aguinaldo mensual promedio, restando al ISR a cargo sobre la base gravable del RLISR y el que corresponde a los ingresos ordinarios del mes (art. 174, fracc. III, RLISR):</t>
  </si>
  <si>
    <r>
      <t>ISR sobre el aguinaldo mensual promedio </t>
    </r>
    <r>
      <rPr>
        <sz val="9"/>
        <rFont val="Arial"/>
        <family val="2"/>
      </rPr>
      <t> </t>
    </r>
  </si>
  <si>
    <t>ISR a cargo sobre ingresos ordinarios del mes (sin considerar el subsidio para el empleo)(1)</t>
  </si>
  <si>
    <t>ISR sobre el aguinaldo mensual promedio</t>
  </si>
  <si>
    <r>
      <t>Nota</t>
    </r>
    <r>
      <rPr>
        <sz val="9"/>
        <rFont val="Arial"/>
        <family val="2"/>
      </rPr>
      <t>: (1) Toda vez que se está determinando el ISR en términos del RLISR en donde no se prevé la posibilidad de aplicar la tabla del subsidio para el empleo, el impuesto correspondiente al salario ordinario del mes debe ser sin considerar el subsidio para el empleo que en su caso le corresponda</t>
    </r>
  </si>
  <si>
    <t>El impuesto que corresponde al aguinaldo gravado conforme al RLISR se calcula aplicando a este la tasa que se obtenga conforme al siguiente procedimiento (art. 174, fraccs. IV y V, RLISR):</t>
  </si>
  <si>
    <r>
      <t>Tasa para aplicarse al aguinaldo gravado </t>
    </r>
    <r>
      <rPr>
        <sz val="9"/>
        <rFont val="Arial"/>
        <family val="2"/>
      </rPr>
      <t> </t>
    </r>
  </si>
  <si>
    <t>Tasa para aplicarse al aguinaldo gravado</t>
  </si>
  <si>
    <t>ISR a cargo del aguinaldo conforme al RLISR  </t>
  </si>
  <si>
    <t>ISR a cargo del aguinaldo conforme al RLISR</t>
  </si>
  <si>
    <t>Neto a pagar al trabajador</t>
  </si>
  <si>
    <t>Con los resultados anteriores, el procedimiento que se aplica a cada trabajador para la retención del impuesto sobre el aguinaldo que les corresponde y el neto a pagar por este concepto es el siguiente:</t>
  </si>
  <si>
    <r>
      <t>Procedimiento a aplicar al trabajador </t>
    </r>
    <r>
      <rPr>
        <sz val="9"/>
        <rFont val="Arial"/>
        <family val="2"/>
      </rPr>
      <t> </t>
    </r>
  </si>
  <si>
    <t>ISR a cargo del aguinaldo conforme al RLISR</t>
  </si>
  <si>
    <t>Procedimiento a aplicar al trabajador</t>
  </si>
  <si>
    <t>RLISR</t>
  </si>
  <si>
    <r>
      <t>Aguinaldo neto a pagar </t>
    </r>
    <r>
      <rPr>
        <sz val="9"/>
        <rFont val="Arial"/>
        <family val="2"/>
      </rPr>
      <t> </t>
    </r>
  </si>
  <si>
    <t>ISR a cargo del aguinaldo según la opción ejercida</t>
  </si>
  <si>
    <t>Aguinaldo neto a pagar</t>
  </si>
  <si>
    <r>
      <t>Ingresos ordinarios del mes netos a pagar </t>
    </r>
    <r>
      <rPr>
        <sz val="9"/>
        <rFont val="Arial"/>
        <family val="2"/>
      </rPr>
      <t> </t>
    </r>
  </si>
  <si>
    <t>Ingresos ordinarios del mes netos a pagar</t>
  </si>
  <si>
    <r>
      <t>Ingresos netos a pagar en el periodo </t>
    </r>
    <r>
      <rPr>
        <sz val="9"/>
        <rFont val="Arial"/>
        <family val="2"/>
      </rPr>
      <t> </t>
    </r>
  </si>
  <si>
    <t>Ingresos netos a agar en el periodo</t>
  </si>
  <si>
    <r>
      <t>ISR total a retener en el periodo </t>
    </r>
    <r>
      <rPr>
        <sz val="9"/>
        <rFont val="Arial"/>
        <family val="2"/>
      </rPr>
      <t> </t>
    </r>
  </si>
  <si>
    <t>ISR total a retener en el periodo</t>
  </si>
  <si>
    <t xml:space="preserve"> 5 Tarifa aplicable durante 2019 para el cálculo  mensuales.</t>
  </si>
  <si>
    <t>Tabla del subsidio para el empleo aplicable a la tarifa del numeral 5 del rubro B.</t>
  </si>
  <si>
    <t>Subsidio para el empleo Aplicado</t>
  </si>
  <si>
    <t>ISR Anual</t>
  </si>
  <si>
    <t>ISR Retenido</t>
  </si>
  <si>
    <t>ISR por ajuste anual</t>
  </si>
  <si>
    <t xml:space="preserve"> Tarifa aplicable durante 2019 para el cálculo  anual.</t>
  </si>
  <si>
    <t>CIUDAD DE MEXICO, Ciudad de México. CP. 01700</t>
  </si>
  <si>
    <t>Balanza de comprobación del 2019-10-01 al 2019-11-30</t>
  </si>
  <si>
    <t>Agrupador SAT</t>
  </si>
  <si>
    <t>Cuenta</t>
  </si>
  <si>
    <t>Nombre</t>
  </si>
  <si>
    <t>Anterior</t>
  </si>
  <si>
    <t>Cargos</t>
  </si>
  <si>
    <t>Abonos</t>
  </si>
  <si>
    <t>Saldo</t>
  </si>
  <si>
    <t>101</t>
  </si>
  <si>
    <t>CAJA</t>
  </si>
  <si>
    <t>101-001</t>
  </si>
  <si>
    <t>  Caja y Efectivo</t>
  </si>
  <si>
    <t>101-001-001</t>
  </si>
  <si>
    <t>    Caja Chica</t>
  </si>
  <si>
    <t>102</t>
  </si>
  <si>
    <t>BANCOS</t>
  </si>
  <si>
    <t>102-001</t>
  </si>
  <si>
    <t>  Bancos Nacionales</t>
  </si>
  <si>
    <t>102-001-001</t>
  </si>
  <si>
    <t>    Banamex 649</t>
  </si>
  <si>
    <t>102-001-002</t>
  </si>
  <si>
    <t>    Banamex 816</t>
  </si>
  <si>
    <t>105</t>
  </si>
  <si>
    <t>CLIENTES</t>
  </si>
  <si>
    <t>105-001</t>
  </si>
  <si>
    <t>  Clientes Nacionales</t>
  </si>
  <si>
    <t>106</t>
  </si>
  <si>
    <t>CUENTAS Y DOCUMENTOS POR COBRAR A CORTO PLAZO</t>
  </si>
  <si>
    <t>106-001</t>
  </si>
  <si>
    <t>  Cuentas y documentos por cobrar a corto plazo naci</t>
  </si>
  <si>
    <t>107</t>
  </si>
  <si>
    <t>DEUDORES DIVERSOS</t>
  </si>
  <si>
    <t>107-001</t>
  </si>
  <si>
    <t>  Funcionarios y Empleados</t>
  </si>
  <si>
    <t>107-005</t>
  </si>
  <si>
    <t>  Otros Deudores Diversos</t>
  </si>
  <si>
    <t>    VARIOS</t>
  </si>
  <si>
    <t>112</t>
  </si>
  <si>
    <t>Pagos Anticipados</t>
  </si>
  <si>
    <t>113</t>
  </si>
  <si>
    <t>IMPUESTOS A FAVOR</t>
  </si>
  <si>
    <t>113-001</t>
  </si>
  <si>
    <t>  IVA a favor</t>
  </si>
  <si>
    <t>113-002</t>
  </si>
  <si>
    <t>  ISR a favor</t>
  </si>
  <si>
    <t>113-003</t>
  </si>
  <si>
    <t>  Subsidio al empleo</t>
  </si>
  <si>
    <t>113-004</t>
  </si>
  <si>
    <t>  Otros impuestos a favor</t>
  </si>
  <si>
    <t>114</t>
  </si>
  <si>
    <t>PAGOS PROVISIONALES</t>
  </si>
  <si>
    <t>114-001</t>
  </si>
  <si>
    <t>  Pagos provisionales de ISR</t>
  </si>
  <si>
    <t>115</t>
  </si>
  <si>
    <t>INVENTARIO</t>
  </si>
  <si>
    <t>115-001</t>
  </si>
  <si>
    <t>  Inventario</t>
  </si>
  <si>
    <t>115-001-001</t>
  </si>
  <si>
    <t>    Producto</t>
  </si>
  <si>
    <t>115-001-002</t>
  </si>
  <si>
    <t>    Computadora de escritorio</t>
  </si>
  <si>
    <t>115-002</t>
  </si>
  <si>
    <t>  Materia prima y materiales</t>
  </si>
  <si>
    <t>115-003</t>
  </si>
  <si>
    <t>  Otros</t>
  </si>
  <si>
    <t>115-003-001</t>
  </si>
  <si>
    <t>    mano de obra</t>
  </si>
  <si>
    <t>115-003-002</t>
  </si>
  <si>
    <t>    Servicios</t>
  </si>
  <si>
    <t>118</t>
  </si>
  <si>
    <t>IMPUESTOS ACREDITABLES PAGADOS</t>
  </si>
  <si>
    <t>118-001</t>
  </si>
  <si>
    <t>  IVA acreditable pagado</t>
  </si>
  <si>
    <t>118-002</t>
  </si>
  <si>
    <t>  IVA acreditable de importancion pagado</t>
  </si>
  <si>
    <t>118-003</t>
  </si>
  <si>
    <t>  IEPS acreditable pagado</t>
  </si>
  <si>
    <t>118-004</t>
  </si>
  <si>
    <t>  IEPS pagado en importacion</t>
  </si>
  <si>
    <t>119</t>
  </si>
  <si>
    <t>IMPUESTOS ACREDITABLES POR PAGAR</t>
  </si>
  <si>
    <t>119-001</t>
  </si>
  <si>
    <t>  IVA penddiente de pago</t>
  </si>
  <si>
    <t>119-002</t>
  </si>
  <si>
    <t>  IVA de importacion pendiente de pago</t>
  </si>
  <si>
    <t>119-003</t>
  </si>
  <si>
    <t>  IEPS pendiente de pago</t>
  </si>
  <si>
    <t>119-004</t>
  </si>
  <si>
    <t>  IEPS pendiente de pago en importacion</t>
  </si>
  <si>
    <t>120</t>
  </si>
  <si>
    <t>ANTICIPO A PROVEEDORES</t>
  </si>
  <si>
    <t>120-001</t>
  </si>
  <si>
    <t>  Anticipo a proveedores nacional</t>
  </si>
  <si>
    <t>120-001-004</t>
  </si>
  <si>
    <t>    DKBZA ESTUDIO GRAFICO</t>
  </si>
  <si>
    <t>120-001-005</t>
  </si>
  <si>
    <t>    IMEF</t>
  </si>
  <si>
    <t>120-001-099</t>
  </si>
  <si>
    <t>120-002</t>
  </si>
  <si>
    <t>  Anticipo a proveedores extranjero</t>
  </si>
  <si>
    <t>121</t>
  </si>
  <si>
    <t>OTROS ACTIVOS A CORTO PLAZO</t>
  </si>
  <si>
    <t>121-001</t>
  </si>
  <si>
    <t>  Otros activos a corto plazo</t>
  </si>
  <si>
    <t>142</t>
  </si>
  <si>
    <t>Impuestos Anticipados</t>
  </si>
  <si>
    <t>142-010</t>
  </si>
  <si>
    <t>  IETU</t>
  </si>
  <si>
    <t>142-020</t>
  </si>
  <si>
    <t>  ISR</t>
  </si>
  <si>
    <t>142-030</t>
  </si>
  <si>
    <t>  SUBSIDIO AL EMPLEO</t>
  </si>
  <si>
    <t>151</t>
  </si>
  <si>
    <t>TERRENOS</t>
  </si>
  <si>
    <t>151-001</t>
  </si>
  <si>
    <t>  Terrenos</t>
  </si>
  <si>
    <t>152</t>
  </si>
  <si>
    <t>EDIFICIO</t>
  </si>
  <si>
    <t>152-001</t>
  </si>
  <si>
    <t>  Edificios</t>
  </si>
  <si>
    <t>153</t>
  </si>
  <si>
    <t>MAQUINARIA Y EQUIPO</t>
  </si>
  <si>
    <t>153-001</t>
  </si>
  <si>
    <t>  Maquinaria y equipo</t>
  </si>
  <si>
    <t>154</t>
  </si>
  <si>
    <t>AUTOMOVILES,AUTOBUSES,CAMIONES DE CARGA,TRACTOCAMI</t>
  </si>
  <si>
    <t>154-010</t>
  </si>
  <si>
    <t>  automoviles,autobuses,camiones de carga,tractocami</t>
  </si>
  <si>
    <t>155</t>
  </si>
  <si>
    <t>MOBILIARIO Y EQUIPO DE OFICINA</t>
  </si>
  <si>
    <t>155-001</t>
  </si>
  <si>
    <t>  Mobiliario y equipo de oficina</t>
  </si>
  <si>
    <t>156</t>
  </si>
  <si>
    <t>EQUIPO DE COMPUTO</t>
  </si>
  <si>
    <t>156-010</t>
  </si>
  <si>
    <t>  Equipo de computo</t>
  </si>
  <si>
    <t>157</t>
  </si>
  <si>
    <t>EQUIPO DE COMUNICACION</t>
  </si>
  <si>
    <t>157-001</t>
  </si>
  <si>
    <t>  Equipo de comunicacion</t>
  </si>
  <si>
    <t>158</t>
  </si>
  <si>
    <t>OTROS ACTIVOS FIJOS</t>
  </si>
  <si>
    <t>158-001</t>
  </si>
  <si>
    <t>  Otros activos fijos</t>
  </si>
  <si>
    <t>159</t>
  </si>
  <si>
    <t>TROQUELES, MOLDES, MATRICES Y HERRAMENTAL</t>
  </si>
  <si>
    <t>159-001</t>
  </si>
  <si>
    <t>  Troqueles, moldes, matrices y herramental</t>
  </si>
  <si>
    <t>160</t>
  </si>
  <si>
    <t>EQUIPO DE COMUNICACION TELEFONICAS</t>
  </si>
  <si>
    <t>160-001</t>
  </si>
  <si>
    <t>  Equipo de comunicacion telefonicas</t>
  </si>
  <si>
    <t>161</t>
  </si>
  <si>
    <t>OTRA MAQUINARIA Y EQUIPO</t>
  </si>
  <si>
    <t>161-001</t>
  </si>
  <si>
    <t>  Otra maquinaria y equipo</t>
  </si>
  <si>
    <t>171</t>
  </si>
  <si>
    <t>DEPRECIACION ACUMULADA DE ACTIVOS FIJOS</t>
  </si>
  <si>
    <t>171-001</t>
  </si>
  <si>
    <t>  Depreciacion acumulada de edificios</t>
  </si>
  <si>
    <t>171-002</t>
  </si>
  <si>
    <t>  Depreciacion acumulada de maquinaria y equipo</t>
  </si>
  <si>
    <t>171-003</t>
  </si>
  <si>
    <t>  Depreciacion acumulada de automoviles,autobuses,ca</t>
  </si>
  <si>
    <t>171-004</t>
  </si>
  <si>
    <t>  Depreciacion acumulada de mobiliario y equipo de o</t>
  </si>
  <si>
    <t>171-005</t>
  </si>
  <si>
    <t>  Depreciacion acumulada de equipo de computo</t>
  </si>
  <si>
    <t>171-006</t>
  </si>
  <si>
    <t>  Depreciacion acumulada de equipo de comunicacion</t>
  </si>
  <si>
    <t>171-008</t>
  </si>
  <si>
    <t>  Depreciacion acumulada de otros activos fijos</t>
  </si>
  <si>
    <t>171-012</t>
  </si>
  <si>
    <t>  Depreciacion acumulada de troqueles, moldes, matri</t>
  </si>
  <si>
    <t>171-013</t>
  </si>
  <si>
    <t>  Depreciacion acumulada de equip.comuni.telefonicas</t>
  </si>
  <si>
    <t>171-018</t>
  </si>
  <si>
    <t>  Depreciacion acumulada de otra maquinaria y equipo</t>
  </si>
  <si>
    <t>176</t>
  </si>
  <si>
    <t>ACTIVOS INTANGIBLES</t>
  </si>
  <si>
    <t>176-001</t>
  </si>
  <si>
    <t>  Activos intangibles</t>
  </si>
  <si>
    <t>186</t>
  </si>
  <si>
    <t>CUENTAS Y DOCUMENTOS POR COBRAR A LARGO PLAZO</t>
  </si>
  <si>
    <t>186-001</t>
  </si>
  <si>
    <t>  Cuentas y documentos por cobrar a largo plazo naci</t>
  </si>
  <si>
    <t>186-002</t>
  </si>
  <si>
    <t>  Cuentas y documentos por cobrar a largo plazo extr</t>
  </si>
  <si>
    <t>186-009</t>
  </si>
  <si>
    <t>  Otras cuentas y documentos por cobrar a largo plaz</t>
  </si>
  <si>
    <t>187</t>
  </si>
  <si>
    <t>PTU DIFERIDAS</t>
  </si>
  <si>
    <t>187-001</t>
  </si>
  <si>
    <t>  PTU Diferidas</t>
  </si>
  <si>
    <t>191</t>
  </si>
  <si>
    <t>OTROS ACTIVOS A LARGO PLAZO</t>
  </si>
  <si>
    <t>191-001</t>
  </si>
  <si>
    <t>  Otros activos a largo plazo</t>
  </si>
  <si>
    <t>201</t>
  </si>
  <si>
    <t>PROVEEDORES</t>
  </si>
  <si>
    <t>201-001</t>
  </si>
  <si>
    <t>  Proveedores nacionales</t>
  </si>
  <si>
    <t>202</t>
  </si>
  <si>
    <t>CUENTAS POR PAGAR A CORTO PLAZO</t>
  </si>
  <si>
    <t>202-001</t>
  </si>
  <si>
    <t>  Documentos po pagar bancario y financiero nacional</t>
  </si>
  <si>
    <t>202-003</t>
  </si>
  <si>
    <t>  Docuemntos y cuentas por pagar a corto plazo nacio</t>
  </si>
  <si>
    <t>202-007</t>
  </si>
  <si>
    <t>  Intereses por pagar a corto plazo nacional</t>
  </si>
  <si>
    <t>202-009</t>
  </si>
  <si>
    <t>  Intereses por pagar a c.p nacional parte relaciona</t>
  </si>
  <si>
    <t>202-011</t>
  </si>
  <si>
    <t>  Dividendo por pagar nacional</t>
  </si>
  <si>
    <t>203</t>
  </si>
  <si>
    <t>COBROS ANTICIPADOS A CORTO PLAZO</t>
  </si>
  <si>
    <t>203-001</t>
  </si>
  <si>
    <t>  Rentas cobradas por anticipado a corto plazo nacio</t>
  </si>
  <si>
    <t>203-018</t>
  </si>
  <si>
    <t>  Otros cobros anticipados</t>
  </si>
  <si>
    <t>204</t>
  </si>
  <si>
    <t>INSTRUMENTOS FINANCIEROS A CORTO PLAZO</t>
  </si>
  <si>
    <t>204-001</t>
  </si>
  <si>
    <t>  Instrumentos financieros a corto plazo</t>
  </si>
  <si>
    <t>205</t>
  </si>
  <si>
    <t>ACREEDORES DIVERSOS A CORTO PLAZO</t>
  </si>
  <si>
    <t>205-001</t>
  </si>
  <si>
    <t>  Socios, accionistas o representante legal</t>
  </si>
  <si>
    <t>205-002</t>
  </si>
  <si>
    <t>  Acreedores diversos a corto plazo nacional</t>
  </si>
  <si>
    <t>205-003</t>
  </si>
  <si>
    <t>  Acreedores diversos a corto plazo axtranjeros</t>
  </si>
  <si>
    <t>205-006</t>
  </si>
  <si>
    <t>  Otrso acreedores diversos a corto plazo</t>
  </si>
  <si>
    <t>206</t>
  </si>
  <si>
    <t>ANTICIPO DE CLIENTE</t>
  </si>
  <si>
    <t>206-001</t>
  </si>
  <si>
    <t>  Anticipo de cliente nacional</t>
  </si>
  <si>
    <t>206-002</t>
  </si>
  <si>
    <t>  Anticipo de cliente extranjero</t>
  </si>
  <si>
    <t>206-005</t>
  </si>
  <si>
    <t>  Otros Anticipos de clientes</t>
  </si>
  <si>
    <t>207</t>
  </si>
  <si>
    <t>IMPUESTOS TRASLADADOS</t>
  </si>
  <si>
    <t>207-001</t>
  </si>
  <si>
    <t>  IVA trasladado</t>
  </si>
  <si>
    <t>207-002</t>
  </si>
  <si>
    <t>  IEPS trasladado</t>
  </si>
  <si>
    <t>207-003</t>
  </si>
  <si>
    <t>  IVA Cobrado por pagar</t>
  </si>
  <si>
    <t>208</t>
  </si>
  <si>
    <t>IMPUESTOS TRASLADADOS COBRADOS</t>
  </si>
  <si>
    <t>208-001</t>
  </si>
  <si>
    <t>  IVA trasladado cobrado</t>
  </si>
  <si>
    <t>208-002</t>
  </si>
  <si>
    <t>  IEPS trasladado cobrado</t>
  </si>
  <si>
    <t>209</t>
  </si>
  <si>
    <t>IMPUESTOS TRASLADADOS NO COBRADOS</t>
  </si>
  <si>
    <t>209-001</t>
  </si>
  <si>
    <t>  IVA trasladado no cobardo</t>
  </si>
  <si>
    <t>209-002</t>
  </si>
  <si>
    <t>  IEPS trasladado no cobrado</t>
  </si>
  <si>
    <t>210</t>
  </si>
  <si>
    <t>PROVISION DE SUELDOS Y SALARIOS POR PAGAR</t>
  </si>
  <si>
    <t>210-001</t>
  </si>
  <si>
    <t>  Provision de sueldos y salarios por pagar</t>
  </si>
  <si>
    <t>210-002</t>
  </si>
  <si>
    <t>  Provision de Vacaciones por Pagar</t>
  </si>
  <si>
    <t>210-003</t>
  </si>
  <si>
    <t>  Provision de Aguinaldo por Pagar</t>
  </si>
  <si>
    <t>210-005</t>
  </si>
  <si>
    <t>  Provisión de asimilados a salarios por pagar</t>
  </si>
  <si>
    <t>211</t>
  </si>
  <si>
    <t>PROVISION DE CONTRIBUCIONES DE SEGURIDAD SOCIAL XP</t>
  </si>
  <si>
    <t>211-001</t>
  </si>
  <si>
    <t>  Provision del IMSS patronal por pagar</t>
  </si>
  <si>
    <t>211-002</t>
  </si>
  <si>
    <t>  Provision al SAR pór pagar</t>
  </si>
  <si>
    <t>211-003</t>
  </si>
  <si>
    <t>  Provision de infonavit por pagar</t>
  </si>
  <si>
    <t>212</t>
  </si>
  <si>
    <t>PROVISION DEL IMPUESTO ESTATAL SOBRE NOMINA</t>
  </si>
  <si>
    <t>212-001</t>
  </si>
  <si>
    <t>  Impuesto sobre nomina por pagar</t>
  </si>
  <si>
    <t>213</t>
  </si>
  <si>
    <t>IMPUESTOS Y DERECHOS POR PAGAR</t>
  </si>
  <si>
    <t>213-001</t>
  </si>
  <si>
    <t>  IVA por pagar</t>
  </si>
  <si>
    <t>213-002</t>
  </si>
  <si>
    <t>  IEPS por pagar</t>
  </si>
  <si>
    <t>213-003</t>
  </si>
  <si>
    <t>  ISR por pagar</t>
  </si>
  <si>
    <t>213-004</t>
  </si>
  <si>
    <t>213-005</t>
  </si>
  <si>
    <t>  Impuesto estatal y municipal por pagar</t>
  </si>
  <si>
    <t>213-007</t>
  </si>
  <si>
    <t>  Otros impuestos por pagar</t>
  </si>
  <si>
    <t>215</t>
  </si>
  <si>
    <t>PTU POR PAGAR</t>
  </si>
  <si>
    <t>215-001</t>
  </si>
  <si>
    <t>  PTU por pagar</t>
  </si>
  <si>
    <t>216</t>
  </si>
  <si>
    <t>IMPUESTOS RETENIDOS</t>
  </si>
  <si>
    <t>216-001</t>
  </si>
  <si>
    <t>  Impuestos retenidos de ISR por sueldos y salarios</t>
  </si>
  <si>
    <t>216-002</t>
  </si>
  <si>
    <t>  Impuestos retenidos de ISR por asimilados a salrio</t>
  </si>
  <si>
    <t>216-003</t>
  </si>
  <si>
    <t>  Impuestos retenidos de ISR por arrendamiento</t>
  </si>
  <si>
    <t>216-004</t>
  </si>
  <si>
    <t>  Impuestos retenidos de ISR por servicos profesinal</t>
  </si>
  <si>
    <t>216-010</t>
  </si>
  <si>
    <t>  Impuestos retenidos de IVA</t>
  </si>
  <si>
    <t>216-011</t>
  </si>
  <si>
    <t>  Retenciones de IMSS a los trabajadores</t>
  </si>
  <si>
    <t>216-012</t>
  </si>
  <si>
    <t>  Otros impuestos retenidos</t>
  </si>
  <si>
    <t>217</t>
  </si>
  <si>
    <t>PAGOS REALIZADOS POR CUENTA DE TERCEROS</t>
  </si>
  <si>
    <t>217-001</t>
  </si>
  <si>
    <t>  Pagos realizados por cuenta de terceros</t>
  </si>
  <si>
    <t>218</t>
  </si>
  <si>
    <t>OTROS PASIVOS A CORTO PLAZO</t>
  </si>
  <si>
    <t>218-001</t>
  </si>
  <si>
    <t>  Otros pasivos a corto plazo</t>
  </si>
  <si>
    <t>251</t>
  </si>
  <si>
    <t>ACREEDORES DIVERSOS A LARGO PLAZO</t>
  </si>
  <si>
    <t>251-001</t>
  </si>
  <si>
    <t>251-002</t>
  </si>
  <si>
    <t>  Acreedores diversos a largo plazo nacional</t>
  </si>
  <si>
    <t>251-003</t>
  </si>
  <si>
    <t>  Acreedores diversos a largo plazo extranjero</t>
  </si>
  <si>
    <t>251-006</t>
  </si>
  <si>
    <t>  Otros acreedores diversos a largo plazo</t>
  </si>
  <si>
    <t>252</t>
  </si>
  <si>
    <t>CUENTAS POR PAGAR A LARGO PLAZO</t>
  </si>
  <si>
    <t>252-001</t>
  </si>
  <si>
    <t>  Documentos bancarios y financieros por pagar a L.P</t>
  </si>
  <si>
    <t>252-002</t>
  </si>
  <si>
    <t>  Doc. bancarios y financieros por pagar a L.P extra</t>
  </si>
  <si>
    <t>252-003</t>
  </si>
  <si>
    <t>  Doc. y cuentas por pagar a largo plazo nacional</t>
  </si>
  <si>
    <t>252-004</t>
  </si>
  <si>
    <t>  Doc. y ceuntas por pagar a largo plazo entranjero</t>
  </si>
  <si>
    <t>252-011</t>
  </si>
  <si>
    <t>  Intereses por pagar a largo plazo nacional</t>
  </si>
  <si>
    <t>252-012</t>
  </si>
  <si>
    <t>  Intereses por pagar a largo plazo entrajeros</t>
  </si>
  <si>
    <t>252-017</t>
  </si>
  <si>
    <t>  otras cuentas y documentos por pagar a largo plazo</t>
  </si>
  <si>
    <t>253</t>
  </si>
  <si>
    <t>COBROS ANTICIPADOS A LARGO PLAZO</t>
  </si>
  <si>
    <t>253-001</t>
  </si>
  <si>
    <t>  Rentas cobradas por anticipado a largo plazo</t>
  </si>
  <si>
    <t>253-018</t>
  </si>
  <si>
    <t>254</t>
  </si>
  <si>
    <t>INSTRUMENTOS FINANCIEROS A LARGO PLAZO</t>
  </si>
  <si>
    <t>254-001</t>
  </si>
  <si>
    <t>  Intrumentos financieros a largo plazo</t>
  </si>
  <si>
    <t>256</t>
  </si>
  <si>
    <t>OTROS PASIVOS A LARGO PLAZO</t>
  </si>
  <si>
    <t>256-001</t>
  </si>
  <si>
    <t>  Otrso pasivos a largo plazo</t>
  </si>
  <si>
    <t>257</t>
  </si>
  <si>
    <t>PTU DIFERIDA</t>
  </si>
  <si>
    <t>257-001</t>
  </si>
  <si>
    <t>  PTU diferida</t>
  </si>
  <si>
    <t>259</t>
  </si>
  <si>
    <t>IMPUESTOS DIFERIDOS</t>
  </si>
  <si>
    <t>259-001</t>
  </si>
  <si>
    <t>  ISR diferido</t>
  </si>
  <si>
    <t>259-003</t>
  </si>
  <si>
    <t>  Otros impuestos diferidos</t>
  </si>
  <si>
    <t>260</t>
  </si>
  <si>
    <t>PASIVO DIFERIDO</t>
  </si>
  <si>
    <t>260-001</t>
  </si>
  <si>
    <t>  Pasivo diferido</t>
  </si>
  <si>
    <t>302</t>
  </si>
  <si>
    <t>PATRIMONIO</t>
  </si>
  <si>
    <t>302-001</t>
  </si>
  <si>
    <t>  Patrimonio</t>
  </si>
  <si>
    <t>302-002</t>
  </si>
  <si>
    <t>  Aportacion patrimonial</t>
  </si>
  <si>
    <t>302-003</t>
  </si>
  <si>
    <t>  Deficit o remantente del ejercicio</t>
  </si>
  <si>
    <t>304</t>
  </si>
  <si>
    <t>RESULTADO DE EJERCICIOS ANTERIORES</t>
  </si>
  <si>
    <t>304-001</t>
  </si>
  <si>
    <t>  Utilidad de ejercicios anteriores</t>
  </si>
  <si>
    <t>304-002</t>
  </si>
  <si>
    <t>  Perdida de ejercicios anteriores</t>
  </si>
  <si>
    <t>304-003</t>
  </si>
  <si>
    <t>  Resultado integral de ejercicios anteriores</t>
  </si>
  <si>
    <t>304-004</t>
  </si>
  <si>
    <t>  Deficit o remanente de ejercicio anteriores</t>
  </si>
  <si>
    <t>305</t>
  </si>
  <si>
    <t>RESULTADO DEL EJERCICIO</t>
  </si>
  <si>
    <t>305-001</t>
  </si>
  <si>
    <t>  Utilidad del ejercicio</t>
  </si>
  <si>
    <t>305-002</t>
  </si>
  <si>
    <t>  Perdida del ejercico</t>
  </si>
  <si>
    <t>305-003</t>
  </si>
  <si>
    <t>  Resultado integral</t>
  </si>
  <si>
    <t>305-004</t>
  </si>
  <si>
    <t>  Utilidad de le ejercicio 2018</t>
  </si>
  <si>
    <t>305-005</t>
  </si>
  <si>
    <t>  Ejercicio 2017</t>
  </si>
  <si>
    <t>306</t>
  </si>
  <si>
    <t>Ejercicio 2017</t>
  </si>
  <si>
    <t>401</t>
  </si>
  <si>
    <t>INGRESOS</t>
  </si>
  <si>
    <t>401-001</t>
  </si>
  <si>
    <t>  Ventas y/o servicios gravados a la tasa general</t>
  </si>
  <si>
    <t>401-002</t>
  </si>
  <si>
    <t>  Ventas y/o serv gravados a la tasa gen. contado</t>
  </si>
  <si>
    <t>401-003</t>
  </si>
  <si>
    <t>  Ventas y/o serv. gravados a la tasa gene a credito</t>
  </si>
  <si>
    <t>401-004</t>
  </si>
  <si>
    <t>  Vnetas y/o servicios gravados al 0%</t>
  </si>
  <si>
    <t>401-005</t>
  </si>
  <si>
    <t>  Vnetas y/o servicios gravados al 0% de contado</t>
  </si>
  <si>
    <t>401-006</t>
  </si>
  <si>
    <t>  Vnetas y/o servicios gravados al 0% a credito</t>
  </si>
  <si>
    <t>401-007</t>
  </si>
  <si>
    <t>  Vnetas y/o servicios exentos</t>
  </si>
  <si>
    <t>401-008</t>
  </si>
  <si>
    <t>  Vnetas y/o servicios exentos de contado</t>
  </si>
  <si>
    <t>401-009</t>
  </si>
  <si>
    <t>  Vnetas y/o servicios exentos a credito</t>
  </si>
  <si>
    <t>401-016</t>
  </si>
  <si>
    <t>  Ingresos por servicios administrativos</t>
  </si>
  <si>
    <t>401-019</t>
  </si>
  <si>
    <t>  ngresos por servicios profesionales</t>
  </si>
  <si>
    <t>401-022</t>
  </si>
  <si>
    <t>  ngresos por arrendamiento</t>
  </si>
  <si>
    <t>401-026</t>
  </si>
  <si>
    <t>  ngresos por comisiones</t>
  </si>
  <si>
    <t>401-038</t>
  </si>
  <si>
    <t>  Otros ingresos propios</t>
  </si>
  <si>
    <t>402</t>
  </si>
  <si>
    <t>DEVOLUCIONES,DESCUENTOS O BONIFICACIONES S/INGRESO</t>
  </si>
  <si>
    <t>402-001</t>
  </si>
  <si>
    <t>  Devol/des o bonif s/ventas o serv ala tasa general</t>
  </si>
  <si>
    <t>402-002</t>
  </si>
  <si>
    <t>  Devoluciones/desc o bonifica s/ventas o serv al 0%</t>
  </si>
  <si>
    <t>402-003</t>
  </si>
  <si>
    <t>  Devoluciones/descu o bonif s/ventas o serv exentos</t>
  </si>
  <si>
    <t>402-004</t>
  </si>
  <si>
    <t>  Devoluciones,descuentos o bonif de otros ingresos</t>
  </si>
  <si>
    <t>403</t>
  </si>
  <si>
    <t>OTROS INGRESOS</t>
  </si>
  <si>
    <t>403-001</t>
  </si>
  <si>
    <t>  Otros ingresos</t>
  </si>
  <si>
    <t>500</t>
  </si>
  <si>
    <t>COSTOS</t>
  </si>
  <si>
    <t>501</t>
  </si>
  <si>
    <t>COSTO DE VENTA Y/O SERVICIO</t>
  </si>
  <si>
    <t>501-001</t>
  </si>
  <si>
    <t>  Costo de venta</t>
  </si>
  <si>
    <t>502</t>
  </si>
  <si>
    <t>COMPRAS</t>
  </si>
  <si>
    <t>502-001</t>
  </si>
  <si>
    <t>  Compras nacionales</t>
  </si>
  <si>
    <t>503</t>
  </si>
  <si>
    <t>DEVOLUCIONES, DESCUENTO O BONIFICACIONES S/COMPRAS</t>
  </si>
  <si>
    <t>503-001</t>
  </si>
  <si>
    <t>  Deovoluciones, descuento o bonificaciones s/compra</t>
  </si>
  <si>
    <t>505</t>
  </si>
  <si>
    <t>COSTO DE 12</t>
  </si>
  <si>
    <t>505-001</t>
  </si>
  <si>
    <t>  Costo por venta de 12</t>
  </si>
  <si>
    <t>600</t>
  </si>
  <si>
    <t>GASTOS</t>
  </si>
  <si>
    <t>601</t>
  </si>
  <si>
    <t>GASTOS GENERALES</t>
  </si>
  <si>
    <t>601-001</t>
  </si>
  <si>
    <t>  Sueldos y salarios</t>
  </si>
  <si>
    <t>601-001-001</t>
  </si>
  <si>
    <t>    Pago de nomina semanal</t>
  </si>
  <si>
    <t>601-002</t>
  </si>
  <si>
    <t>  Compensaciones</t>
  </si>
  <si>
    <t>601-003</t>
  </si>
  <si>
    <t>  Tiempos extras</t>
  </si>
  <si>
    <t>601-004</t>
  </si>
  <si>
    <t>  Premios de asientencia</t>
  </si>
  <si>
    <t>601-005</t>
  </si>
  <si>
    <t>  Premios de puntualidad</t>
  </si>
  <si>
    <t>601-006</t>
  </si>
  <si>
    <t>  Vacaciones</t>
  </si>
  <si>
    <t>601-007</t>
  </si>
  <si>
    <t>  Prima vacacional</t>
  </si>
  <si>
    <t>601-008</t>
  </si>
  <si>
    <t>  Prima dominical</t>
  </si>
  <si>
    <t>601-009</t>
  </si>
  <si>
    <t>  Dias festivos</t>
  </si>
  <si>
    <t>601-010</t>
  </si>
  <si>
    <t>  Gratificaciones</t>
  </si>
  <si>
    <t>601-011</t>
  </si>
  <si>
    <t>  Primas de antiguedad</t>
  </si>
  <si>
    <t>601-012</t>
  </si>
  <si>
    <t>  Aguinaldo</t>
  </si>
  <si>
    <t>601-013</t>
  </si>
  <si>
    <t>  Indemnizaciones</t>
  </si>
  <si>
    <t>601-015</t>
  </si>
  <si>
    <t>  Despensa</t>
  </si>
  <si>
    <t>601-016</t>
  </si>
  <si>
    <t>  Transporte</t>
  </si>
  <si>
    <t>601-017</t>
  </si>
  <si>
    <t>  Servicio medico</t>
  </si>
  <si>
    <t>601-019</t>
  </si>
  <si>
    <t>  Fondo de ahorro</t>
  </si>
  <si>
    <t>601-021</t>
  </si>
  <si>
    <t>  PTU</t>
  </si>
  <si>
    <t>601-022</t>
  </si>
  <si>
    <t>  Estímulos al Personal</t>
  </si>
  <si>
    <t>601-023</t>
  </si>
  <si>
    <t>  Prevision social</t>
  </si>
  <si>
    <t>601-025</t>
  </si>
  <si>
    <t>  Otras prestaciones al personal</t>
  </si>
  <si>
    <t>601-026</t>
  </si>
  <si>
    <t>  Cuotas al IMSS</t>
  </si>
  <si>
    <t>601-027</t>
  </si>
  <si>
    <t>  Aportaciones al INFONAVIT</t>
  </si>
  <si>
    <t>601-028</t>
  </si>
  <si>
    <t>  Aportaciones al SAR</t>
  </si>
  <si>
    <t>601-029</t>
  </si>
  <si>
    <t>  Impuesto Sobre Nominas</t>
  </si>
  <si>
    <t>601-030</t>
  </si>
  <si>
    <t>  Otras aportaciones</t>
  </si>
  <si>
    <t>601-031</t>
  </si>
  <si>
    <t>  Asimilados a salarios</t>
  </si>
  <si>
    <t>601-032</t>
  </si>
  <si>
    <t>  Servicos administrativos</t>
  </si>
  <si>
    <t>601-034</t>
  </si>
  <si>
    <t>  Honorarios a personas fisicas nacionales</t>
  </si>
  <si>
    <t>601-042</t>
  </si>
  <si>
    <t>  Honorarios aduanales perosnas fisicas</t>
  </si>
  <si>
    <t>601-043</t>
  </si>
  <si>
    <t>  Honorarios aduanales personas morales</t>
  </si>
  <si>
    <t>601-045</t>
  </si>
  <si>
    <t>  Arrendamiento a personas fisicas nacionales</t>
  </si>
  <si>
    <t>601-046</t>
  </si>
  <si>
    <t>  Arrendamiento a personas morales nacionales</t>
  </si>
  <si>
    <t>601-048</t>
  </si>
  <si>
    <t>  Combustibles y lubricantes</t>
  </si>
  <si>
    <t>601-049</t>
  </si>
  <si>
    <t>  Viaticos y gastos de viaje</t>
  </si>
  <si>
    <t>601-050</t>
  </si>
  <si>
    <t>  Telefono, internet</t>
  </si>
  <si>
    <t>601-051</t>
  </si>
  <si>
    <t>  Agua</t>
  </si>
  <si>
    <t>601-052</t>
  </si>
  <si>
    <t>  Energia electrica</t>
  </si>
  <si>
    <t>601-053</t>
  </si>
  <si>
    <t>  Vigilancia y seguridad</t>
  </si>
  <si>
    <t>601-054</t>
  </si>
  <si>
    <t>  Limpieza</t>
  </si>
  <si>
    <t>601-055</t>
  </si>
  <si>
    <t>  Papeleria y articulos de oficina</t>
  </si>
  <si>
    <t>601-056</t>
  </si>
  <si>
    <t>  Mantenimiento y conservacion</t>
  </si>
  <si>
    <t>601-057</t>
  </si>
  <si>
    <t>  Seguros y fianzas</t>
  </si>
  <si>
    <t>601-058</t>
  </si>
  <si>
    <t>  Otros impuestos y derechos</t>
  </si>
  <si>
    <t>601-059</t>
  </si>
  <si>
    <t>  Recargos fiscales</t>
  </si>
  <si>
    <t>601-060</t>
  </si>
  <si>
    <t>  Cuotas y suscripciones</t>
  </si>
  <si>
    <t>601-061</t>
  </si>
  <si>
    <t>  Propaganda y publicidad</t>
  </si>
  <si>
    <t>601-062</t>
  </si>
  <si>
    <t>  Capacitacion al personal</t>
  </si>
  <si>
    <t>601-063</t>
  </si>
  <si>
    <t>  Donativos y ayudas</t>
  </si>
  <si>
    <t>601-064</t>
  </si>
  <si>
    <t>  Asistencia tecnica</t>
  </si>
  <si>
    <t>601-072</t>
  </si>
  <si>
    <t>  Fletes y acarreos</t>
  </si>
  <si>
    <t>601-073</t>
  </si>
  <si>
    <t>  Gastos de importacion</t>
  </si>
  <si>
    <t>601-077</t>
  </si>
  <si>
    <t>  Uniformes</t>
  </si>
  <si>
    <t>601-078</t>
  </si>
  <si>
    <t>  Prediales</t>
  </si>
  <si>
    <t>601-080</t>
  </si>
  <si>
    <t>  Gastos generales de construccion</t>
  </si>
  <si>
    <t>601-083</t>
  </si>
  <si>
    <t>  Gastos no deducibles</t>
  </si>
  <si>
    <t>601-084</t>
  </si>
  <si>
    <t>  Otros gastos generales</t>
  </si>
  <si>
    <t>607</t>
  </si>
  <si>
    <t>PARTICIPACION DE LOS TRABAJADORES EN LAS UTILIDADE</t>
  </si>
  <si>
    <t>607-001</t>
  </si>
  <si>
    <t>  Participacion de los trabajadores en las utilidade</t>
  </si>
  <si>
    <t>611</t>
  </si>
  <si>
    <t>IMPUESTO SOBRE LA RENTA</t>
  </si>
  <si>
    <t>611-001</t>
  </si>
  <si>
    <t>  Impuesto sobre la renta</t>
  </si>
  <si>
    <t>613</t>
  </si>
  <si>
    <t>DEPRECIACION CONTABLE</t>
  </si>
  <si>
    <t>613-001</t>
  </si>
  <si>
    <t>  Depreciacion de edificios</t>
  </si>
  <si>
    <t>613-002</t>
  </si>
  <si>
    <t>  Depreciacion de maquinaria y equipo</t>
  </si>
  <si>
    <t>613-003</t>
  </si>
  <si>
    <t>  Depreciacion de automoviles, autobuses, camiones d</t>
  </si>
  <si>
    <t>613-004</t>
  </si>
  <si>
    <t>  Depreciacion de mobiliario y equipo de oficina</t>
  </si>
  <si>
    <t>613-005</t>
  </si>
  <si>
    <t>  Depreciacion de equipo de computo</t>
  </si>
  <si>
    <t>613-006</t>
  </si>
  <si>
    <t>  Depreciacion de equipo de comunicacion</t>
  </si>
  <si>
    <t>613-008</t>
  </si>
  <si>
    <t>  Depreciacion e otros activos fijos</t>
  </si>
  <si>
    <t>613-012</t>
  </si>
  <si>
    <t>  Depreciacion de troqueles, moldes, matrices y herr</t>
  </si>
  <si>
    <t>613-013</t>
  </si>
  <si>
    <t>  Depreciacion de equipo de comunicacion telefonica</t>
  </si>
  <si>
    <t>613-017</t>
  </si>
  <si>
    <t>  Depreciacion de adaptaciones y mejoras</t>
  </si>
  <si>
    <t>613-018</t>
  </si>
  <si>
    <t>  Depreciacion de otra maquinaria y equipo</t>
  </si>
  <si>
    <t>700</t>
  </si>
  <si>
    <t>RESULTADO INTEGRAL DE FINANCIAMIENTO</t>
  </si>
  <si>
    <t>701</t>
  </si>
  <si>
    <t>GASTOS FINANCIEROS</t>
  </si>
  <si>
    <t>701-001</t>
  </si>
  <si>
    <t>  Perdida cambiaria</t>
  </si>
  <si>
    <t>701-004</t>
  </si>
  <si>
    <t>  Intereses a cargo bancario nacional</t>
  </si>
  <si>
    <t>701-010</t>
  </si>
  <si>
    <t>  Comisiones bancarias</t>
  </si>
  <si>
    <t>701-011</t>
  </si>
  <si>
    <t>  Otros gastos financieros</t>
  </si>
  <si>
    <t>702</t>
  </si>
  <si>
    <t>PRODUCTOS FINANCIEROS</t>
  </si>
  <si>
    <t>702-001</t>
  </si>
  <si>
    <t>  Utilidad cambiaria</t>
  </si>
  <si>
    <t>702-004</t>
  </si>
  <si>
    <t>  Intereses a favor bancarios nacional</t>
  </si>
  <si>
    <t>702-010</t>
  </si>
  <si>
    <t>  Otros productos financieros</t>
  </si>
  <si>
    <t>Totales</t>
  </si>
  <si>
    <t>EJEMPLO S.A. DE C.V.</t>
  </si>
  <si>
    <t>CALCULO DE AGUINALDO</t>
  </si>
  <si>
    <t>CALCULO ANUAL DE SUELDOS Y SALARIOS</t>
  </si>
  <si>
    <t>XAXX010101000</t>
  </si>
  <si>
    <t>Tarifas</t>
  </si>
  <si>
    <t>Saldo promedio anual de créditos</t>
  </si>
  <si>
    <t>Suma de saldos de los créditos al último día de cada mes</t>
  </si>
  <si>
    <t>Entre:</t>
  </si>
  <si>
    <t>Número de meses del ejercicio</t>
  </si>
  <si>
    <t>Igual:</t>
  </si>
  <si>
    <t>Saldo promedio anual de deudas</t>
  </si>
  <si>
    <t>Suma de saldos de las deudas al último día de cada mes</t>
  </si>
  <si>
    <t>Posteriormente se calcula el factor de ajuste anual:</t>
  </si>
  <si>
    <t>Factor de ajuste anual</t>
  </si>
  <si>
    <t>INPC del último mes del ejercicio del cálculo (diciembre 2019) (1)</t>
  </si>
  <si>
    <t>INPC del último mes del ejercicio inmediato anterior (diciembre 2018)</t>
  </si>
  <si>
    <t>Factor</t>
  </si>
  <si>
    <t>Menos:</t>
  </si>
  <si>
    <t>Unidad</t>
  </si>
  <si>
    <t>Nota: (1) Dato estimado</t>
  </si>
  <si>
    <t>De la comparación de los saldos promedios de las deudas y de los créditos se obtiene el ajuste anual por inflación:</t>
  </si>
  <si>
    <t>deducible: si el saldo promedio anual de créditos es superior al saldo promedio anual de deudas</t>
  </si>
  <si>
    <t>acumulable: cuando el saldo promedio anual de deudas es superior al de los créditos</t>
  </si>
  <si>
    <t>Ajuste anual por inflación acumulable</t>
  </si>
  <si>
    <t>Diferencia</t>
  </si>
  <si>
    <t>Por:</t>
  </si>
  <si>
    <t>Crédito</t>
  </si>
  <si>
    <t>Observaciones</t>
  </si>
  <si>
    <t>Anticipos a proveedores</t>
  </si>
  <si>
    <t>No</t>
  </si>
  <si>
    <t>El beneficio a obtener es en bienes o servicios, no en numerario (art. 45, primer párrafo)</t>
  </si>
  <si>
    <t>Aportaciones a asociación en participación</t>
  </si>
  <si>
    <t>Por disposición expresa (art. 45, fracc. VI)</t>
  </si>
  <si>
    <t>Aportaciones a fideicomiso</t>
  </si>
  <si>
    <t>Inversiones en acciones</t>
  </si>
  <si>
    <t>Bancos en moneda extranjera</t>
  </si>
  <si>
    <t>Representan un derecho en numerario aun cuando su saldo sea en moneda extranjera (art. 45, primer párrafo)</t>
  </si>
  <si>
    <t>Préstamo a asociante persona física</t>
  </si>
  <si>
    <t>Así lo estipula la ley (art. 45, fraccs. II, III, IV y VII, respectivamente)</t>
  </si>
  <si>
    <t>Préstamos a empleados</t>
  </si>
  <si>
    <t>Estímulos fiscales por aplicar</t>
  </si>
  <si>
    <t>Caja</t>
  </si>
  <si>
    <t>Clientes ventas a plazo</t>
  </si>
  <si>
    <t>No se considerarán créditos las ventas a plazos por las que se hubiera optado por acumular solo el ingreso efectivamente cobrado en el ejercicio en términos del artículo 17 de la LISR (art. 45, fracc. V)</t>
  </si>
  <si>
    <t>Préstamo a asociante persona moral</t>
  </si>
  <si>
    <t>Cuando el préstamo se realice a un socio, accionista, asociante o asociado persona moral, debe tomarse como crédito (art. 45, fracc. II)</t>
  </si>
  <si>
    <t>Préstamos a accionistas personas físicas</t>
  </si>
  <si>
    <t>Préstamos a personas físicas empresariales</t>
  </si>
  <si>
    <r>
      <t>Según el artículo </t>
    </r>
    <r>
      <rPr>
        <sz val="11"/>
        <color rgb="FF4183C4"/>
        <rFont val="Arial"/>
        <family val="2"/>
      </rPr>
      <t>45, fracción I</t>
    </r>
    <r>
      <rPr>
        <sz val="11"/>
        <color rgb="FF444444"/>
        <rFont val="Arial"/>
        <family val="2"/>
      </rPr>
      <t> de la </t>
    </r>
    <r>
      <rPr>
        <sz val="11"/>
        <color rgb="FF4183C4"/>
        <rFont val="Arial"/>
        <family val="2"/>
      </rPr>
      <t>LISR</t>
    </r>
  </si>
  <si>
    <t>Préstamos a personas físicas no empresariales plazo menor de un mes</t>
  </si>
  <si>
    <t>Préstamos a personas físicas no empresariales plazo mayor de un mes</t>
  </si>
  <si>
    <t>Saldo a favor del ISR del ejercicio</t>
  </si>
  <si>
    <t>Los saldos a favor de contribuciones son créditos a partir de que se presente la declaración correspondiente y hasta que se compensen, se acrediten o se reciba la devolución (art. 45, último párrafo)</t>
  </si>
  <si>
    <t>Saldo a favor del IVA</t>
  </si>
  <si>
    <t>Bancos en moneda nacional</t>
  </si>
  <si>
    <t>Su naturaleza es de un derecho a recibir una cantidad en numerario (art. 45, primer párrafo)</t>
  </si>
  <si>
    <t>Clientes</t>
  </si>
  <si>
    <t>Inversiones en Cetes</t>
  </si>
  <si>
    <t>Préstamos a personas morales</t>
  </si>
  <si>
    <t>Venta de acciones por cobrar</t>
  </si>
  <si>
    <t>Quienes realicen el pago de la contraprestación por la cesión de derechos sobre los ingresos por otorgar el uso o goce temporal de inmuebles</t>
  </si>
  <si>
    <r>
      <t>Se considera el valor total de la contraprestación, así como el plazo que se hubiera determinado en el contrato (</t>
    </r>
    <r>
      <rPr>
        <sz val="11"/>
        <color rgb="FF4183C4"/>
        <rFont val="Arial"/>
        <family val="2"/>
      </rPr>
      <t>art. 85</t>
    </r>
    <r>
      <rPr>
        <sz val="11"/>
        <color rgb="FF444444"/>
        <rFont val="Arial"/>
        <family val="2"/>
      </rPr>
      <t>, </t>
    </r>
    <r>
      <rPr>
        <sz val="11"/>
        <color rgb="FF4183C4"/>
        <rFont val="Arial"/>
        <family val="2"/>
      </rPr>
      <t>RLISR</t>
    </r>
    <r>
      <rPr>
        <sz val="11"/>
        <color rgb="FF444444"/>
        <rFont val="Arial"/>
        <family val="2"/>
      </rPr>
      <t>)</t>
    </r>
  </si>
  <si>
    <t>Deudas</t>
  </si>
  <si>
    <r>
      <t>Son las cuentas que representan una obligación en numerario pendiente de cumplimiento, así como las derivadas de contratos de arrendamiento financiero, de operaciones financieras derivadas a que se refiere la </t>
    </r>
    <r>
      <rPr>
        <sz val="11"/>
        <color rgb="FFCD1F3A"/>
        <rFont val="Arial"/>
        <family val="2"/>
      </rPr>
      <t>fracción IX</t>
    </r>
    <r>
      <rPr>
        <sz val="11"/>
        <color rgb="FF1D1C1A"/>
        <rFont val="Arial"/>
        <family val="2"/>
      </rPr>
      <t> del artículo </t>
    </r>
    <r>
      <rPr>
        <sz val="11"/>
        <color rgb="FFCD1F3A"/>
        <rFont val="Arial"/>
        <family val="2"/>
      </rPr>
      <t>20</t>
    </r>
    <r>
      <rPr>
        <sz val="11"/>
        <color rgb="FF1D1C1A"/>
        <rFont val="Arial"/>
        <family val="2"/>
      </rPr>
      <t> de la </t>
    </r>
    <r>
      <rPr>
        <sz val="11"/>
        <color rgb="FFCD1F3A"/>
        <rFont val="Arial"/>
        <family val="2"/>
      </rPr>
      <t>LISR</t>
    </r>
    <r>
      <rPr>
        <sz val="11"/>
        <color rgb="FF1D1C1A"/>
        <rFont val="Arial"/>
        <family val="2"/>
      </rPr>
      <t>, las aportaciones para futuros aumentos de capital y las contribuciones causadas (</t>
    </r>
    <r>
      <rPr>
        <sz val="11"/>
        <color rgb="FFCD1F3A"/>
        <rFont val="Arial"/>
        <family val="2"/>
      </rPr>
      <t>art. 46</t>
    </r>
    <r>
      <rPr>
        <sz val="11"/>
        <color rgb="FF1D1C1A"/>
        <rFont val="Arial"/>
        <family val="2"/>
      </rPr>
      <t>, </t>
    </r>
    <r>
      <rPr>
        <sz val="11"/>
        <color rgb="FFCD1F3A"/>
        <rFont val="Arial"/>
        <family val="2"/>
      </rPr>
      <t>LISR</t>
    </r>
    <r>
      <rPr>
        <sz val="11"/>
        <color rgb="FF1D1C1A"/>
        <rFont val="Arial"/>
        <family val="2"/>
      </rPr>
      <t>).</t>
    </r>
  </si>
  <si>
    <t>Deuda</t>
  </si>
  <si>
    <t>Observación y fundamento en la LISR</t>
  </si>
  <si>
    <t>Anticipos de clientes</t>
  </si>
  <si>
    <t>La obligación por cumplir es en bienes o servicios, no en numerario (art. 46, primer párrafo)</t>
  </si>
  <si>
    <t>Aportaciones para futuros aumentos de capital pactados en asamblea</t>
  </si>
  <si>
    <t>Forman parte del capital social de una empresa, cuando exista acuerdo de la asamblea de accionistas en donde se autorice en forma irrevocable el mismo y a partir de la fecha en que se hubiera pactado (arts. 178 y 182, Ley General de Sociedades Mercantiles).</t>
  </si>
  <si>
    <t>Por lo tanto, cuando no se pacta un futuro aumento de capital mediante dicho acuerdo, deberán considerarse como un pasivo a cargo de la empresa, pues jurídicamente no tienen la naturaleza de capital sino de una deuda (Boletín C-11, párrafos 6 y 25, Normas de Información Financiera)</t>
  </si>
  <si>
    <t>Aportaciones para futuros aumentos de capital no pactados en asamblea</t>
  </si>
  <si>
    <t>Por disposición expresa (art. 46 primer párrafo)</t>
  </si>
  <si>
    <t>Arrendamiento financiero de automóvil</t>
  </si>
  <si>
    <t>Cuotas IMSS (obrera y patronal), SAR e Infonavit</t>
  </si>
  <si>
    <t>Las contribuciones causadas se consideran por el periodo comprendido desde el último día al que correspondan y hasta el día en el que deban pagarse</t>
  </si>
  <si>
    <t>Pagos mensuales del IVA</t>
  </si>
  <si>
    <t>Arrendamiento a personas físicas y morales</t>
  </si>
  <si>
    <t>Su naturaleza es de una obligación en numerario pendiente de cumplimiento (art. 46, primer párrafo)</t>
  </si>
  <si>
    <t>Compras a personas físicas y morales</t>
  </si>
  <si>
    <t>Crédito hipotecario</t>
  </si>
  <si>
    <t>Dividendos decretados por pagar</t>
  </si>
  <si>
    <t>Servicios prestados por personas físicas y morales</t>
  </si>
  <si>
    <t>Préstamo bancario nacional y extranjero</t>
  </si>
  <si>
    <t>Préstamo de empresa nacional y extranjera</t>
  </si>
  <si>
    <t>Se incluirán los pagos y prestaciones al personal que se hubieran devengado y no pagado (art. 46, primer párrafo)</t>
  </si>
  <si>
    <t>Salarios devengados no pagados</t>
  </si>
  <si>
    <t>Retenciones del ISR (salarios y honorarios)</t>
  </si>
  <si>
    <r>
      <t>No se toman las partidas no deducibles del ISR en términos de las fracciones I, VIII y IX del </t>
    </r>
    <r>
      <rPr>
        <sz val="11"/>
        <color rgb="FF4183C4"/>
        <rFont val="Arial"/>
        <family val="2"/>
      </rPr>
      <t>artículo 28</t>
    </r>
    <r>
      <rPr>
        <sz val="11"/>
        <color rgb="FF444444"/>
        <rFont val="Arial"/>
        <family val="2"/>
      </rPr>
      <t> de la </t>
    </r>
    <r>
      <rPr>
        <sz val="11"/>
        <color rgb="FF4183C4"/>
        <rFont val="Arial"/>
        <family val="2"/>
      </rPr>
      <t>LISR</t>
    </r>
    <r>
      <rPr>
        <sz val="11"/>
        <color rgb="FF444444"/>
        <rFont val="Arial"/>
        <family val="2"/>
      </rPr>
      <t> (art. 46, tercer párrafo)</t>
    </r>
  </si>
  <si>
    <t>Retenciones del IVA</t>
  </si>
  <si>
    <t>ISR a cargo del ejercicio o en pagos provisionales</t>
  </si>
  <si>
    <t>Por recibir el pago de la contraprestación por la cesión de derechos sobre los ingresos por otorgar el uso o goce temporal de inmuebles</t>
  </si>
  <si>
    <r>
      <t>El valor total de la contraprestación (</t>
    </r>
    <r>
      <rPr>
        <sz val="11"/>
        <color rgb="FF4183C4"/>
        <rFont val="Arial"/>
        <family val="2"/>
      </rPr>
      <t>art. 85</t>
    </r>
    <r>
      <rPr>
        <sz val="11"/>
        <color rgb="FF444444"/>
        <rFont val="Arial"/>
        <family val="2"/>
      </rPr>
      <t>, </t>
    </r>
    <r>
      <rPr>
        <sz val="11"/>
        <color rgb="FF4183C4"/>
        <rFont val="Arial"/>
        <family val="2"/>
      </rPr>
      <t>RLISR</t>
    </r>
    <r>
      <rPr>
        <sz val="11"/>
        <color rgb="FF444444"/>
        <rFont val="Arial"/>
        <family val="2"/>
      </rPr>
      <t>)</t>
    </r>
  </si>
  <si>
    <t>Reservas complementarias para los fondos de pensiones o jubilaciones y de primas de antigüedad a que se refiere el artículo 29 de la LISR</t>
  </si>
  <si>
    <t>Siempre que dichas reservas tampoco se consideren como créditos para efectos del artículo 44 de la LISR (art. 86, RLISR)</t>
  </si>
  <si>
    <t>COSTO DE LO VENDIDO DEDUCIBLE PARA IMPUESTO SOBRE LA RENTA</t>
  </si>
  <si>
    <t>OTROS CONCEPTOS DEDUCIBLES</t>
  </si>
  <si>
    <t>DEPRECIACION FISCAL DE INVERSIONES RELACIONADAS CON LA PRODUCCION</t>
  </si>
  <si>
    <t>OTROS CONCEPTOS NO DEDUCIBLES</t>
  </si>
  <si>
    <t>DEPRECIACION CONTABLE EN GASTOS DE FABRICACION</t>
  </si>
  <si>
    <t>GASTOS DE FABRICACION NO DEDUCIBLES</t>
  </si>
  <si>
    <t>MANO DE OBRA NO DEDUCIBLE</t>
  </si>
  <si>
    <t>COMPRAS DE MATERIAS PRIMAS, PRODUCCION EN PROCESO Y TERMINADA NO DEDUCIBLES</t>
  </si>
  <si>
    <t>COSTO DE LO VENDIDO CONTABLE HISTORICO</t>
  </si>
  <si>
    <t>EFECTO DE LA INFLACION CONFORME A LA NIF B-10</t>
  </si>
  <si>
    <t>+/-</t>
  </si>
  <si>
    <t>COSTO DE VENTAS CONTABLE</t>
  </si>
  <si>
    <t>OTROS CONCEPTOS DE COSTO DE VENTAS</t>
  </si>
  <si>
    <t>INVENTARIO FINAL DE PRODUCTOS TERMINADOS</t>
  </si>
  <si>
    <t>COMPRAS DE PRODUCTOS TERMINADOS</t>
  </si>
  <si>
    <t>INVENTARIO INICIAL DE PRODUCTOS TERMINADOS</t>
  </si>
  <si>
    <t>COSTO DE PRODUCCION TERMINADA</t>
  </si>
  <si>
    <t>INVENTARIO FINAL DE PRODUCCION EN PROCESO</t>
  </si>
  <si>
    <t>COMPRAS DE PRODUCCION EN PROCESO</t>
  </si>
  <si>
    <t>INVENTARIO INICIAL DE PRODUCCION EN PROCESO</t>
  </si>
  <si>
    <t>COSTO DE PRODUCCION</t>
  </si>
  <si>
    <t>GASTOS DE FABRICACION</t>
  </si>
  <si>
    <t>MANO DE OBRA INDIRECTA</t>
  </si>
  <si>
    <t>MATERIA PRIMA INDIRECTA</t>
  </si>
  <si>
    <t>COSTO PRIMO DE LA PRODUCCION</t>
  </si>
  <si>
    <t>MANO DE OBRA DIRECTA</t>
  </si>
  <si>
    <t>MATERIA PRIMA DIRECTA UTILIZADA PARA LA PRODUCCION</t>
  </si>
  <si>
    <t>INVENTARIO FINAL DE MATERIA PRIMA</t>
  </si>
  <si>
    <t>COMPRAS DE MATERIA PRIMA</t>
  </si>
  <si>
    <t>INVENTARIO INICIAL DE MATERIA PRIMA</t>
  </si>
  <si>
    <t>DE ADQUISICION Y COSTO ESTANDAR PARA EFECTOS CONTABLES</t>
  </si>
  <si>
    <t>O PREDETERMINADOS PARA EFECTOS  FISCALES Y CON LOS METODOS DE VALUACION  DE COSTO</t>
  </si>
  <si>
    <t xml:space="preserve">CONFORME AL SISTEMA DE COSTEO ABSORBENTE, SOBRE LA BASE DE COSTOS HISTORICOS </t>
  </si>
  <si>
    <t/>
  </si>
  <si>
    <t xml:space="preserve">CONTABLES Y DEL IMPUESTO SOBRE LA RENTA </t>
  </si>
  <si>
    <t xml:space="preserve">DETERMINACION DEL COSTO DE LO VENDIDO PARA EFECTOS </t>
  </si>
  <si>
    <t>Segundo factor de actualización</t>
  </si>
  <si>
    <t>INPC del mes en que se actualizó por última vez</t>
  </si>
  <si>
    <t>INPC del último mes de la primera mitad del ejercicio en que se aplica</t>
  </si>
  <si>
    <t>Pérdida fiscal actualizada para el pago provisional del ejercicio en que se aplica</t>
  </si>
  <si>
    <t>Pérdida fiscal actualizada al ultimo mes del ejercicio anterior a su aplicación en pagos provisionales</t>
  </si>
  <si>
    <t>Si se va a amortizar la pérdida contra pagos provisionales del ejercicio siguiente a la declaración anual en que se amortiza por última vez, requisite la siguiente tabla.</t>
  </si>
  <si>
    <t>Primer factor de actualización</t>
  </si>
  <si>
    <t>INPC de la última actualización</t>
  </si>
  <si>
    <t>Pérdida fiscal actualizada al ultimo mes del año en que se aplica</t>
  </si>
  <si>
    <t>INPC del primer mes de la segunda mitad del ejercicio en que se generó</t>
  </si>
  <si>
    <t>INPC del último mes del ejercicio en que se generó</t>
  </si>
  <si>
    <t>Pérdida fiscal actualizada a diciembre del año en que se generó</t>
  </si>
  <si>
    <t>Monto de la pérdida fiscal</t>
  </si>
  <si>
    <t>Si la respuesta es positiva, ¿en qué mes inicio operaciones?</t>
  </si>
  <si>
    <t>¿Inició operaciones en el ejercicio en que se generó la pérdida?</t>
  </si>
  <si>
    <t>¿En que ejercicio se obtuvo la pérdida?</t>
  </si>
  <si>
    <t>¿A qué año corresponde la declaración anual en que se aplicará la pérdida?</t>
  </si>
  <si>
    <t>Amortización de pérdidas fiscales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</si>
</sst>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8" formatCode="&quot;$&quot;#,##0.00;[Red]\-&quot;$&quot;#,##0.00"/>
    <numFmt numFmtId="43" formatCode="_-* #,##0.00_-;\-* #,##0.00_-;_-* &quot;-&quot;??_-;_-@_-"/>
    <numFmt numFmtId="164" formatCode="_-* #,##0_-;\-* #,##0_-;_-* &quot;-&quot;??_-;_-@_-"/>
    <numFmt numFmtId="165" formatCode="_-* #,##0.000_-;\-* #,##0.000_-;_-* &quot;-&quot;??_-;_-@_-"/>
    <numFmt numFmtId="166" formatCode="_-* #,##0.0000_-;\-* #,##0.0000_-;_-* &quot;-&quot;??_-;_-@_-"/>
    <numFmt numFmtId="167" formatCode="_-* #,##0.0_-;\-* #,##0.0_-;_-* &quot;-&quot;??_-;_-@_-"/>
    <numFmt numFmtId="168" formatCode="0.0000"/>
    <numFmt numFmtId="169" formatCode="#,##0.0000"/>
    <numFmt numFmtId="170" formatCode="&quot;$&quot;#,##0.00_);[Red]\(&quot;$&quot;#,##0.00\)"/>
    <numFmt numFmtId="171" formatCode="&quot;$&quot;#,##0.00"/>
    <numFmt numFmtId="173" formatCode="&quot;$&quot;#,##0_);[Red]\(&quot;$&quot;#,##0\)"/>
  </numFmts>
  <fonts count="35" x14ac:knownFonts="1">
    <font>
      <sz val="12"/>
      <color theme="1"/>
      <name val="Calibri"/>
      <family val="2"/>
      <scheme val="minor"/>
    </font>
    <font>
      <sz val="12"/>
      <color theme="1"/>
      <name val="Calibri"/>
      <family val="2"/>
      <scheme val="minor"/>
    </font>
    <font>
      <sz val="12"/>
      <name val="Arial"/>
      <family val="2"/>
    </font>
    <font>
      <sz val="16"/>
      <name val="Arial"/>
      <family val="2"/>
    </font>
    <font>
      <b/>
      <sz val="12"/>
      <name val="Arial"/>
      <family val="2"/>
    </font>
    <font>
      <b/>
      <sz val="13.5"/>
      <name val="Arial"/>
      <family val="2"/>
    </font>
    <font>
      <b/>
      <sz val="10"/>
      <name val="Arial"/>
      <family val="2"/>
    </font>
    <font>
      <u/>
      <sz val="12"/>
      <color theme="10"/>
      <name val="Calibri"/>
      <family val="2"/>
      <scheme val="minor"/>
    </font>
    <font>
      <sz val="9"/>
      <name val="Arial"/>
      <family val="2"/>
    </font>
    <font>
      <b/>
      <sz val="9"/>
      <name val="Arial"/>
      <family val="2"/>
    </font>
    <font>
      <b/>
      <sz val="12"/>
      <color theme="1"/>
      <name val="Calibri"/>
      <family val="2"/>
      <scheme val="minor"/>
    </font>
    <font>
      <sz val="12"/>
      <name val="Times New Roman"/>
      <family val="1"/>
    </font>
    <font>
      <sz val="8"/>
      <color indexed="8"/>
      <name val="Arial"/>
      <family val="2"/>
    </font>
    <font>
      <sz val="8"/>
      <name val="Arial"/>
      <family val="2"/>
    </font>
    <font>
      <b/>
      <sz val="10"/>
      <color theme="1"/>
      <name val="Calibri"/>
      <family val="2"/>
      <scheme val="minor"/>
    </font>
    <font>
      <sz val="10"/>
      <color theme="1"/>
      <name val="Calibri"/>
      <family val="2"/>
      <scheme val="minor"/>
    </font>
    <font>
      <b/>
      <sz val="11"/>
      <name val="Arial"/>
      <family val="2"/>
    </font>
    <font>
      <b/>
      <sz val="11"/>
      <color rgb="FF1D1C1A"/>
      <name val="Arial"/>
      <family val="2"/>
    </font>
    <font>
      <sz val="11"/>
      <color theme="1"/>
      <name val="Arial"/>
      <family val="2"/>
    </font>
    <font>
      <sz val="11"/>
      <color rgb="FF1D1C1A"/>
      <name val="Arial"/>
      <family val="2"/>
    </font>
    <font>
      <b/>
      <sz val="11"/>
      <color rgb="FF444444"/>
      <name val="Arial"/>
      <family val="2"/>
    </font>
    <font>
      <sz val="11"/>
      <color rgb="FF444444"/>
      <name val="Arial"/>
      <family val="2"/>
    </font>
    <font>
      <sz val="11"/>
      <color rgb="FF4183C4"/>
      <name val="Arial"/>
      <family val="2"/>
    </font>
    <font>
      <sz val="11"/>
      <color rgb="FFCD1F3A"/>
      <name val="Arial"/>
      <family val="2"/>
    </font>
    <font>
      <u/>
      <sz val="11"/>
      <color theme="10"/>
      <name val="Arial"/>
      <family val="2"/>
    </font>
    <font>
      <b/>
      <sz val="11"/>
      <color theme="1"/>
      <name val="Arial"/>
      <family val="2"/>
    </font>
    <font>
      <sz val="10"/>
      <color theme="1"/>
      <name val="Arial"/>
      <family val="2"/>
    </font>
    <font>
      <b/>
      <sz val="10"/>
      <color rgb="FF000000"/>
      <name val="Arial"/>
      <family val="2"/>
    </font>
    <font>
      <sz val="10"/>
      <color rgb="FF000000"/>
      <name val="Arial"/>
      <family val="2"/>
    </font>
    <font>
      <b/>
      <sz val="10"/>
      <color theme="1"/>
      <name val="Arial"/>
      <family val="2"/>
    </font>
    <font>
      <b/>
      <sz val="11"/>
      <color rgb="FFFF0000"/>
      <name val="Arial"/>
      <family val="2"/>
    </font>
    <font>
      <sz val="11"/>
      <name val="Arial"/>
      <family val="2"/>
    </font>
    <font>
      <b/>
      <sz val="11"/>
      <color rgb="FFFFFFFF"/>
      <name val="Arial"/>
      <family val="2"/>
    </font>
    <font>
      <sz val="11"/>
      <color rgb="FFFF0000"/>
      <name val="Arial"/>
      <family val="2"/>
    </font>
    <font>
      <b/>
      <sz val="14"/>
      <name val="Arial"/>
      <family val="2"/>
    </font>
  </fonts>
  <fills count="5">
    <fill>
      <patternFill patternType="none"/>
    </fill>
    <fill>
      <patternFill patternType="gray125"/>
    </fill>
    <fill>
      <patternFill patternType="solid">
        <fgColor indexed="9"/>
        <bgColor indexed="64"/>
      </patternFill>
    </fill>
    <fill>
      <patternFill patternType="solid">
        <fgColor rgb="FFFFFFFF"/>
        <bgColor rgb="FF000000"/>
      </patternFill>
    </fill>
    <fill>
      <patternFill patternType="solid">
        <fgColor theme="2" tint="-9.9978637043366805E-2"/>
        <bgColor rgb="FF000000"/>
      </patternFill>
    </fill>
  </fills>
  <borders count="6">
    <border>
      <left/>
      <right/>
      <top/>
      <bottom/>
      <diagonal/>
    </border>
    <border>
      <left/>
      <right/>
      <top style="thin">
        <color indexed="64"/>
      </top>
      <bottom style="double">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cellStyleXfs>
  <cellXfs count="159">
    <xf numFmtId="0" fontId="0" fillId="0" borderId="0" xfId="0"/>
    <xf numFmtId="0" fontId="2" fillId="0" borderId="0" xfId="0" applyFont="1"/>
    <xf numFmtId="0" fontId="3" fillId="0" borderId="0" xfId="0" applyFont="1"/>
    <xf numFmtId="0" fontId="2" fillId="0" borderId="0" xfId="0" applyFont="1" applyAlignment="1">
      <alignment horizontal="center"/>
    </xf>
    <xf numFmtId="0" fontId="4" fillId="0" borderId="0" xfId="0" applyFont="1"/>
    <xf numFmtId="0" fontId="4" fillId="0" borderId="0" xfId="0" applyFont="1" applyAlignment="1">
      <alignment horizontal="center"/>
    </xf>
    <xf numFmtId="0" fontId="2" fillId="0" borderId="0" xfId="0" applyFont="1" applyAlignment="1">
      <alignment wrapText="1"/>
    </xf>
    <xf numFmtId="0" fontId="2" fillId="0" borderId="0" xfId="0" applyFont="1" applyAlignment="1">
      <alignment vertical="top"/>
    </xf>
    <xf numFmtId="0" fontId="5" fillId="0" borderId="0" xfId="0" applyFont="1"/>
    <xf numFmtId="0" fontId="4" fillId="0" borderId="0" xfId="0" applyFont="1" applyAlignment="1">
      <alignment horizontal="right"/>
    </xf>
    <xf numFmtId="0" fontId="4" fillId="0" borderId="0" xfId="0" applyFont="1" applyAlignment="1"/>
    <xf numFmtId="43" fontId="2" fillId="0" borderId="0" xfId="1" applyFont="1"/>
    <xf numFmtId="0" fontId="6" fillId="0" borderId="0" xfId="0" applyFont="1" applyAlignment="1">
      <alignment horizontal="center"/>
    </xf>
    <xf numFmtId="0" fontId="2" fillId="0" borderId="0" xfId="0" applyFont="1" applyAlignment="1">
      <alignment horizontal="center" vertical="top"/>
    </xf>
    <xf numFmtId="0" fontId="4" fillId="0" borderId="0" xfId="0" applyFont="1" applyAlignment="1">
      <alignment horizontal="right" vertical="top" wrapText="1"/>
    </xf>
    <xf numFmtId="2" fontId="2" fillId="0" borderId="0" xfId="0" applyNumberFormat="1" applyFont="1"/>
    <xf numFmtId="43" fontId="2" fillId="0" borderId="1" xfId="0" applyNumberFormat="1" applyFont="1" applyBorder="1"/>
    <xf numFmtId="166" fontId="2" fillId="0" borderId="1" xfId="0" applyNumberFormat="1" applyFont="1" applyBorder="1"/>
    <xf numFmtId="43" fontId="2" fillId="0" borderId="1" xfId="1" applyFont="1" applyBorder="1"/>
    <xf numFmtId="43" fontId="2" fillId="0" borderId="0" xfId="1" applyFont="1" applyBorder="1"/>
    <xf numFmtId="43" fontId="2" fillId="0" borderId="2" xfId="1" applyFont="1" applyBorder="1"/>
    <xf numFmtId="43" fontId="4" fillId="0" borderId="0" xfId="1" applyFont="1" applyAlignment="1">
      <alignment horizontal="right"/>
    </xf>
    <xf numFmtId="166" fontId="2" fillId="0" borderId="0" xfId="0" applyNumberFormat="1" applyFont="1"/>
    <xf numFmtId="0" fontId="8" fillId="0" borderId="0" xfId="0" applyFont="1"/>
    <xf numFmtId="164" fontId="9" fillId="0" borderId="0" xfId="1" applyNumberFormat="1" applyFont="1" applyAlignment="1">
      <alignment horizontal="right" wrapText="1"/>
    </xf>
    <xf numFmtId="164" fontId="9" fillId="0" borderId="0" xfId="1" applyNumberFormat="1" applyFont="1" applyAlignment="1">
      <alignment horizontal="right"/>
    </xf>
    <xf numFmtId="0" fontId="9" fillId="0" borderId="0" xfId="0" applyFont="1"/>
    <xf numFmtId="164" fontId="8" fillId="0" borderId="0" xfId="1" applyNumberFormat="1" applyFont="1" applyAlignment="1">
      <alignment horizontal="center" wrapText="1"/>
    </xf>
    <xf numFmtId="164" fontId="8" fillId="0" borderId="0" xfId="1" applyNumberFormat="1" applyFont="1" applyAlignment="1">
      <alignment horizontal="right"/>
    </xf>
    <xf numFmtId="164" fontId="8" fillId="0" borderId="0" xfId="1" applyNumberFormat="1" applyFont="1" applyAlignment="1">
      <alignment horizontal="center"/>
    </xf>
    <xf numFmtId="0" fontId="8" fillId="0" borderId="0" xfId="0" applyFont="1" applyAlignment="1">
      <alignment horizontal="left" wrapText="1"/>
    </xf>
    <xf numFmtId="164" fontId="8" fillId="0" borderId="0" xfId="0" applyNumberFormat="1" applyFont="1" applyAlignment="1">
      <alignment horizontal="left" wrapText="1"/>
    </xf>
    <xf numFmtId="164" fontId="8" fillId="0" borderId="0" xfId="0" applyNumberFormat="1" applyFont="1" applyAlignment="1">
      <alignment horizontal="right" wrapText="1"/>
    </xf>
    <xf numFmtId="164" fontId="8" fillId="0" borderId="0" xfId="1" applyNumberFormat="1" applyFont="1" applyAlignment="1">
      <alignment horizontal="center" vertical="center"/>
    </xf>
    <xf numFmtId="165" fontId="8" fillId="0" borderId="0" xfId="1" applyNumberFormat="1" applyFont="1" applyAlignment="1">
      <alignment horizontal="center"/>
    </xf>
    <xf numFmtId="43" fontId="8" fillId="0" borderId="0" xfId="1" applyFont="1" applyAlignment="1">
      <alignment horizontal="center"/>
    </xf>
    <xf numFmtId="0" fontId="8" fillId="0" borderId="0" xfId="0" applyFont="1" applyAlignment="1">
      <alignment horizontal="left"/>
    </xf>
    <xf numFmtId="164" fontId="9" fillId="0" borderId="0" xfId="1" applyNumberFormat="1" applyFont="1" applyAlignment="1">
      <alignment horizontal="center" wrapText="1"/>
    </xf>
    <xf numFmtId="164" fontId="9" fillId="0" borderId="0" xfId="1" applyNumberFormat="1" applyFont="1" applyAlignment="1">
      <alignment horizontal="center"/>
    </xf>
    <xf numFmtId="0" fontId="9" fillId="0" borderId="0" xfId="0" applyFont="1" applyAlignment="1">
      <alignment horizontal="left"/>
    </xf>
    <xf numFmtId="43" fontId="8" fillId="0" borderId="0" xfId="1" applyFont="1" applyAlignment="1">
      <alignment horizontal="center" wrapText="1"/>
    </xf>
    <xf numFmtId="43" fontId="8" fillId="0" borderId="0" xfId="1" applyFont="1" applyAlignment="1">
      <alignment horizontal="right"/>
    </xf>
    <xf numFmtId="0" fontId="9" fillId="0" borderId="0" xfId="0" applyFont="1" applyAlignment="1">
      <alignment horizontal="center" wrapText="1"/>
    </xf>
    <xf numFmtId="0" fontId="8" fillId="0" borderId="0" xfId="0" applyFont="1" applyAlignment="1">
      <alignment horizontal="center"/>
    </xf>
    <xf numFmtId="0" fontId="9" fillId="0" borderId="0" xfId="0" applyFont="1" applyAlignment="1">
      <alignment horizontal="center"/>
    </xf>
    <xf numFmtId="0" fontId="8" fillId="0" borderId="0" xfId="0" applyFont="1" applyAlignment="1">
      <alignment vertical="center"/>
    </xf>
    <xf numFmtId="43" fontId="8" fillId="0" borderId="0" xfId="1" applyFont="1"/>
    <xf numFmtId="0" fontId="9" fillId="0" borderId="0" xfId="0" applyFont="1" applyAlignment="1">
      <alignment horizontal="left" wrapText="1"/>
    </xf>
    <xf numFmtId="43" fontId="9" fillId="0" borderId="0" xfId="1" applyFont="1" applyAlignment="1">
      <alignment horizontal="center"/>
    </xf>
    <xf numFmtId="9" fontId="8" fillId="0" borderId="0" xfId="2" applyFont="1" applyAlignment="1">
      <alignment horizontal="right"/>
    </xf>
    <xf numFmtId="0" fontId="10" fillId="0" borderId="0" xfId="0" applyFont="1"/>
    <xf numFmtId="167" fontId="8" fillId="0" borderId="0" xfId="1" applyNumberFormat="1" applyFont="1" applyAlignment="1">
      <alignment horizontal="center"/>
    </xf>
    <xf numFmtId="167" fontId="8" fillId="0" borderId="0" xfId="1" applyNumberFormat="1" applyFont="1" applyAlignment="1">
      <alignment horizontal="right"/>
    </xf>
    <xf numFmtId="10" fontId="8" fillId="0" borderId="0" xfId="2" applyNumberFormat="1" applyFont="1" applyAlignment="1">
      <alignment horizontal="right"/>
    </xf>
    <xf numFmtId="0" fontId="9" fillId="0" borderId="0" xfId="0" applyFont="1" applyAlignment="1">
      <alignment vertical="center"/>
    </xf>
    <xf numFmtId="43" fontId="8" fillId="0" borderId="0" xfId="1" applyFont="1" applyFill="1" applyAlignment="1">
      <alignment horizontal="center"/>
    </xf>
    <xf numFmtId="43" fontId="9" fillId="0" borderId="0" xfId="1" applyFont="1" applyAlignment="1">
      <alignment horizontal="right"/>
    </xf>
    <xf numFmtId="0" fontId="8" fillId="0" borderId="2" xfId="0" applyFont="1" applyBorder="1" applyAlignment="1">
      <alignment horizontal="left"/>
    </xf>
    <xf numFmtId="0" fontId="11" fillId="2" borderId="0" xfId="0" applyFont="1" applyFill="1"/>
    <xf numFmtId="43" fontId="0" fillId="2" borderId="0" xfId="1" applyFont="1" applyFill="1" applyBorder="1"/>
    <xf numFmtId="43" fontId="12" fillId="0" borderId="0" xfId="1" applyFont="1" applyBorder="1" applyAlignment="1">
      <alignment horizontal="right" vertical="top" wrapText="1"/>
    </xf>
    <xf numFmtId="43" fontId="13" fillId="0" borderId="0" xfId="1" applyFont="1" applyBorder="1" applyAlignment="1">
      <alignment horizontal="right" vertical="top" wrapText="1"/>
    </xf>
    <xf numFmtId="0" fontId="12" fillId="2" borderId="0" xfId="0" applyFont="1" applyFill="1" applyAlignment="1">
      <alignment horizontal="left" vertical="top" wrapText="1"/>
    </xf>
    <xf numFmtId="0" fontId="0" fillId="2" borderId="0" xfId="0" applyFill="1"/>
    <xf numFmtId="43" fontId="4" fillId="0" borderId="0" xfId="1" applyFont="1"/>
    <xf numFmtId="9" fontId="2" fillId="0" borderId="0" xfId="2" applyFont="1"/>
    <xf numFmtId="43" fontId="0" fillId="0" borderId="0" xfId="1" applyFont="1"/>
    <xf numFmtId="0" fontId="0" fillId="0" borderId="0" xfId="0" applyAlignment="1">
      <alignment wrapText="1"/>
    </xf>
    <xf numFmtId="0" fontId="14" fillId="0" borderId="0" xfId="0" applyFont="1" applyAlignment="1">
      <alignment horizontal="center" vertical="center" wrapText="1"/>
    </xf>
    <xf numFmtId="0" fontId="15" fillId="0" borderId="0" xfId="0" applyFont="1" applyAlignment="1">
      <alignment horizontal="left" wrapText="1"/>
    </xf>
    <xf numFmtId="49" fontId="15" fillId="0" borderId="0" xfId="0" applyNumberFormat="1" applyFont="1" applyAlignment="1">
      <alignment horizontal="left"/>
    </xf>
    <xf numFmtId="43" fontId="14" fillId="0" borderId="0" xfId="1" applyFont="1" applyAlignment="1">
      <alignment horizontal="center" vertical="center" wrapText="1"/>
    </xf>
    <xf numFmtId="43" fontId="15" fillId="0" borderId="0" xfId="1" applyFont="1" applyAlignment="1">
      <alignment horizontal="right" wrapText="1"/>
    </xf>
    <xf numFmtId="43" fontId="14" fillId="0" borderId="0" xfId="1" applyFont="1" applyAlignment="1">
      <alignment horizontal="right"/>
    </xf>
    <xf numFmtId="0" fontId="16" fillId="0" borderId="0" xfId="0" applyFont="1"/>
    <xf numFmtId="0" fontId="8" fillId="0" borderId="0" xfId="0" applyFont="1" applyAlignment="1"/>
    <xf numFmtId="0" fontId="4" fillId="0" borderId="0" xfId="0" applyFont="1" applyAlignment="1">
      <alignment vertical="center"/>
    </xf>
    <xf numFmtId="0" fontId="8" fillId="0" borderId="0" xfId="3" applyFont="1" applyAlignment="1">
      <alignment horizontal="left" wrapText="1"/>
    </xf>
    <xf numFmtId="0" fontId="14" fillId="0" borderId="0" xfId="0" applyFont="1" applyAlignment="1">
      <alignment horizontal="center" vertical="center" wrapText="1"/>
    </xf>
    <xf numFmtId="0" fontId="14" fillId="0" borderId="0" xfId="0" applyFont="1" applyAlignment="1">
      <alignment horizontal="left" wrapText="1"/>
    </xf>
    <xf numFmtId="0" fontId="14" fillId="0" borderId="0" xfId="0" applyFont="1" applyAlignment="1">
      <alignment horizontal="center" wrapText="1"/>
    </xf>
    <xf numFmtId="0" fontId="8" fillId="0" borderId="0" xfId="0" applyFont="1" applyAlignment="1">
      <alignment horizontal="left" wrapText="1"/>
    </xf>
    <xf numFmtId="0" fontId="9" fillId="0" borderId="0" xfId="0" applyFont="1" applyAlignment="1">
      <alignment horizontal="left" wrapText="1"/>
    </xf>
    <xf numFmtId="0" fontId="8" fillId="0" borderId="0" xfId="0" applyFont="1" applyAlignment="1">
      <alignment horizontal="left" vertical="center" wrapText="1"/>
    </xf>
    <xf numFmtId="0" fontId="8" fillId="0" borderId="0" xfId="0" applyFont="1" applyAlignment="1">
      <alignment horizontal="left" vertical="top" wrapText="1"/>
    </xf>
    <xf numFmtId="0" fontId="2" fillId="0" borderId="0" xfId="0" applyFont="1" applyAlignment="1">
      <alignment horizontal="left" vertical="top" wrapText="1"/>
    </xf>
    <xf numFmtId="0" fontId="2" fillId="0" borderId="0" xfId="0" applyFont="1" applyAlignment="1">
      <alignment horizontal="center"/>
    </xf>
    <xf numFmtId="0" fontId="2" fillId="0" borderId="0" xfId="0" applyFont="1" applyAlignment="1">
      <alignment horizontal="left"/>
    </xf>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8" fontId="21" fillId="0" borderId="0" xfId="0" applyNumberFormat="1" applyFont="1"/>
    <xf numFmtId="168" fontId="21" fillId="0" borderId="0" xfId="0" applyNumberFormat="1" applyFont="1"/>
    <xf numFmtId="4" fontId="21" fillId="0" borderId="0" xfId="0" applyNumberFormat="1" applyFont="1"/>
    <xf numFmtId="0" fontId="24" fillId="0" borderId="0" xfId="3" applyFont="1"/>
    <xf numFmtId="0" fontId="25" fillId="0" borderId="0" xfId="0" applyFont="1"/>
    <xf numFmtId="0" fontId="20" fillId="0" borderId="0" xfId="0" applyFont="1" applyAlignment="1">
      <alignment horizontal="center"/>
    </xf>
    <xf numFmtId="0" fontId="20" fillId="0" borderId="0" xfId="0" applyFont="1" applyAlignment="1">
      <alignment horizontal="left"/>
    </xf>
    <xf numFmtId="0" fontId="21" fillId="0" borderId="0" xfId="0" applyFont="1" applyAlignment="1">
      <alignment horizontal="left" wrapText="1"/>
    </xf>
    <xf numFmtId="0" fontId="19" fillId="0" borderId="0" xfId="0" applyFont="1" applyAlignment="1">
      <alignment horizontal="left" wrapText="1"/>
    </xf>
    <xf numFmtId="0" fontId="18" fillId="0" borderId="0" xfId="0" applyFont="1" applyAlignment="1">
      <alignment horizontal="left"/>
    </xf>
    <xf numFmtId="0" fontId="21" fillId="0" borderId="0" xfId="0" applyFont="1" applyAlignment="1"/>
    <xf numFmtId="0" fontId="21" fillId="0" borderId="0" xfId="0" applyFont="1" applyAlignment="1">
      <alignment horizontal="left" vertical="center"/>
    </xf>
    <xf numFmtId="0" fontId="21" fillId="0" borderId="0" xfId="0" applyFont="1" applyAlignment="1">
      <alignment horizontal="left" vertical="top" wrapText="1"/>
    </xf>
    <xf numFmtId="0" fontId="21" fillId="0" borderId="0" xfId="0" applyFont="1" applyAlignment="1">
      <alignment vertical="center"/>
    </xf>
    <xf numFmtId="0" fontId="26" fillId="0" borderId="0" xfId="0" applyFont="1"/>
    <xf numFmtId="0" fontId="26" fillId="0" borderId="0" xfId="0" applyFont="1" applyAlignment="1">
      <alignment horizontal="left"/>
    </xf>
    <xf numFmtId="0" fontId="27" fillId="0" borderId="0" xfId="0" applyFont="1" applyAlignment="1">
      <alignment horizontal="left" vertical="center"/>
    </xf>
    <xf numFmtId="0" fontId="28" fillId="0" borderId="0" xfId="0" applyFont="1" applyAlignment="1">
      <alignment horizontal="left" vertical="center"/>
    </xf>
    <xf numFmtId="0" fontId="29" fillId="0" borderId="0" xfId="0" applyFont="1" applyAlignment="1">
      <alignment horizontal="left"/>
    </xf>
    <xf numFmtId="0" fontId="27" fillId="0" borderId="0" xfId="0" quotePrefix="1" applyFont="1" applyAlignment="1">
      <alignment horizontal="left" vertical="center"/>
    </xf>
    <xf numFmtId="0" fontId="29" fillId="0" borderId="0" xfId="0" applyFont="1"/>
    <xf numFmtId="0" fontId="28" fillId="0" borderId="0" xfId="0" applyFont="1" applyAlignment="1">
      <alignment vertical="center"/>
    </xf>
    <xf numFmtId="0" fontId="26" fillId="0" borderId="0" xfId="0" applyFont="1" applyAlignment="1" applyProtection="1">
      <alignment horizontal="left"/>
      <protection locked="0"/>
    </xf>
    <xf numFmtId="49" fontId="29" fillId="0" borderId="0" xfId="0" applyNumberFormat="1" applyFont="1" applyAlignment="1">
      <alignment horizontal="left" vertical="top"/>
    </xf>
    <xf numFmtId="49" fontId="18" fillId="0" borderId="0" xfId="0" applyNumberFormat="1" applyFont="1" applyAlignment="1">
      <alignment horizontal="left" vertical="top"/>
    </xf>
    <xf numFmtId="49" fontId="18" fillId="0" borderId="0" xfId="0" applyNumberFormat="1" applyFont="1" applyAlignment="1">
      <alignment horizontal="left"/>
    </xf>
    <xf numFmtId="0" fontId="18" fillId="0" borderId="0" xfId="0" applyFont="1" applyAlignment="1" applyProtection="1">
      <alignment horizontal="left"/>
      <protection locked="0"/>
    </xf>
    <xf numFmtId="49" fontId="25" fillId="0" borderId="0" xfId="0" applyNumberFormat="1" applyFont="1" applyAlignment="1">
      <alignment horizontal="center"/>
    </xf>
    <xf numFmtId="0" fontId="30" fillId="3" borderId="3" xfId="0" applyFont="1" applyFill="1" applyBorder="1" applyAlignment="1" applyProtection="1">
      <alignment wrapText="1"/>
      <protection hidden="1"/>
    </xf>
    <xf numFmtId="0" fontId="30" fillId="3" borderId="3" xfId="0" applyFont="1" applyFill="1" applyBorder="1" applyAlignment="1">
      <alignment wrapText="1"/>
    </xf>
    <xf numFmtId="0" fontId="31" fillId="3" borderId="3" xfId="0" applyFont="1" applyFill="1" applyBorder="1" applyAlignment="1" applyProtection="1">
      <alignment horizontal="right" wrapText="1"/>
      <protection hidden="1"/>
    </xf>
    <xf numFmtId="168" fontId="31" fillId="3" borderId="3" xfId="0" applyNumberFormat="1" applyFont="1" applyFill="1" applyBorder="1" applyAlignment="1" applyProtection="1">
      <alignment horizontal="right" wrapText="1"/>
      <protection hidden="1"/>
    </xf>
    <xf numFmtId="0" fontId="31" fillId="3" borderId="3" xfId="0" applyFont="1" applyFill="1" applyBorder="1" applyAlignment="1">
      <alignment wrapText="1"/>
    </xf>
    <xf numFmtId="169" fontId="32" fillId="4" borderId="3" xfId="0" applyNumberFormat="1" applyFont="1" applyFill="1" applyBorder="1" applyAlignment="1" applyProtection="1">
      <alignment horizontal="right"/>
      <protection locked="0"/>
    </xf>
    <xf numFmtId="0" fontId="16" fillId="3" borderId="3" xfId="0" applyFont="1" applyFill="1" applyBorder="1" applyAlignment="1" applyProtection="1">
      <alignment horizontal="center" wrapText="1"/>
      <protection hidden="1"/>
    </xf>
    <xf numFmtId="0" fontId="16" fillId="3" borderId="3" xfId="0" applyFont="1" applyFill="1" applyBorder="1" applyAlignment="1">
      <alignment horizontal="center"/>
    </xf>
    <xf numFmtId="170" fontId="31" fillId="3" borderId="0" xfId="0" applyNumberFormat="1" applyFont="1" applyFill="1" applyAlignment="1" applyProtection="1">
      <alignment wrapText="1"/>
      <protection hidden="1"/>
    </xf>
    <xf numFmtId="0" fontId="31" fillId="3" borderId="0" xfId="0" applyFont="1" applyFill="1" applyAlignment="1">
      <alignment wrapText="1"/>
    </xf>
    <xf numFmtId="0" fontId="16" fillId="3" borderId="4" xfId="0" applyFont="1" applyFill="1" applyBorder="1"/>
    <xf numFmtId="0" fontId="30" fillId="3" borderId="0" xfId="0" applyFont="1" applyFill="1" applyAlignment="1">
      <alignment wrapText="1"/>
    </xf>
    <xf numFmtId="170" fontId="30" fillId="3" borderId="3" xfId="0" applyNumberFormat="1" applyFont="1" applyFill="1" applyBorder="1" applyAlignment="1" applyProtection="1">
      <alignment wrapText="1"/>
      <protection hidden="1"/>
    </xf>
    <xf numFmtId="0" fontId="31" fillId="3" borderId="0" xfId="0" applyFont="1" applyFill="1" applyProtection="1">
      <protection hidden="1"/>
    </xf>
    <xf numFmtId="0" fontId="31" fillId="3" borderId="0" xfId="0" applyFont="1" applyFill="1"/>
    <xf numFmtId="0" fontId="31" fillId="3" borderId="0" xfId="0" applyFont="1" applyFill="1" applyAlignment="1" applyProtection="1">
      <alignment wrapText="1"/>
      <protection hidden="1"/>
    </xf>
    <xf numFmtId="0" fontId="16" fillId="3" borderId="0" xfId="0" applyFont="1" applyFill="1"/>
    <xf numFmtId="168" fontId="31" fillId="3" borderId="3" xfId="0" applyNumberFormat="1" applyFont="1" applyFill="1" applyBorder="1" applyProtection="1">
      <protection hidden="1"/>
    </xf>
    <xf numFmtId="0" fontId="31" fillId="3" borderId="3" xfId="0" applyFont="1" applyFill="1" applyBorder="1" applyProtection="1">
      <protection hidden="1"/>
    </xf>
    <xf numFmtId="0" fontId="16" fillId="3" borderId="3" xfId="0" applyFont="1" applyFill="1" applyBorder="1" applyAlignment="1" applyProtection="1">
      <alignment horizontal="center"/>
      <protection hidden="1"/>
    </xf>
    <xf numFmtId="0" fontId="31" fillId="3" borderId="3" xfId="0" applyFont="1" applyFill="1" applyBorder="1"/>
    <xf numFmtId="170" fontId="30" fillId="3" borderId="0" xfId="0" applyNumberFormat="1" applyFont="1" applyFill="1" applyAlignment="1" applyProtection="1">
      <alignment wrapText="1"/>
      <protection hidden="1"/>
    </xf>
    <xf numFmtId="0" fontId="31" fillId="3" borderId="3" xfId="0" applyFont="1" applyFill="1" applyBorder="1" applyAlignment="1" applyProtection="1">
      <alignment wrapText="1"/>
      <protection hidden="1"/>
    </xf>
    <xf numFmtId="170" fontId="31" fillId="3" borderId="3" xfId="0" applyNumberFormat="1" applyFont="1" applyFill="1" applyBorder="1" applyProtection="1">
      <protection hidden="1"/>
    </xf>
    <xf numFmtId="0" fontId="30" fillId="3" borderId="3" xfId="0" applyFont="1" applyFill="1" applyBorder="1"/>
    <xf numFmtId="0" fontId="33" fillId="3" borderId="3" xfId="0" applyFont="1" applyFill="1" applyBorder="1" applyAlignment="1">
      <alignment wrapText="1"/>
    </xf>
    <xf numFmtId="171" fontId="25" fillId="4" borderId="3" xfId="0" applyNumberFormat="1" applyFont="1" applyFill="1" applyBorder="1" applyAlignment="1" applyProtection="1">
      <alignment horizontal="right"/>
      <protection locked="0" hidden="1"/>
    </xf>
    <xf numFmtId="0" fontId="25" fillId="3" borderId="3" xfId="0" applyFont="1" applyFill="1" applyBorder="1" applyAlignment="1" applyProtection="1">
      <alignment horizontal="center"/>
      <protection hidden="1"/>
    </xf>
    <xf numFmtId="0" fontId="18" fillId="3" borderId="0" xfId="0" applyFont="1" applyFill="1" applyProtection="1">
      <protection hidden="1"/>
    </xf>
    <xf numFmtId="17" fontId="18" fillId="3" borderId="0" xfId="0" applyNumberFormat="1" applyFont="1" applyFill="1" applyProtection="1">
      <protection hidden="1"/>
    </xf>
    <xf numFmtId="0" fontId="25" fillId="4" borderId="3" xfId="0" applyFont="1" applyFill="1" applyBorder="1" applyAlignment="1" applyProtection="1">
      <alignment horizontal="right"/>
      <protection locked="0" hidden="1"/>
    </xf>
    <xf numFmtId="0" fontId="34" fillId="3" borderId="0" xfId="0" applyFont="1" applyFill="1" applyAlignment="1" applyProtection="1">
      <alignment horizontal="center" vertical="center"/>
      <protection hidden="1"/>
    </xf>
    <xf numFmtId="0" fontId="34" fillId="3" borderId="0" xfId="0" applyFont="1" applyFill="1" applyAlignment="1" applyProtection="1">
      <alignment horizontal="center" vertical="center"/>
      <protection hidden="1"/>
    </xf>
    <xf numFmtId="0" fontId="30" fillId="3" borderId="0" xfId="0" applyFont="1" applyFill="1" applyBorder="1" applyAlignment="1">
      <alignment wrapText="1"/>
    </xf>
    <xf numFmtId="170" fontId="30" fillId="3" borderId="0" xfId="0" applyNumberFormat="1" applyFont="1" applyFill="1" applyBorder="1" applyAlignment="1" applyProtection="1">
      <alignment wrapText="1"/>
      <protection hidden="1"/>
    </xf>
    <xf numFmtId="173" fontId="31" fillId="3" borderId="3" xfId="0" applyNumberFormat="1" applyFont="1" applyFill="1" applyBorder="1" applyAlignment="1" applyProtection="1">
      <alignment horizontal="right" wrapText="1"/>
      <protection hidden="1"/>
    </xf>
    <xf numFmtId="0" fontId="16" fillId="3" borderId="5" xfId="0" applyFont="1" applyFill="1" applyBorder="1" applyAlignment="1">
      <alignment horizontal="left" wrapText="1"/>
    </xf>
    <xf numFmtId="0" fontId="16" fillId="3" borderId="0" xfId="0" applyFont="1" applyFill="1" applyAlignment="1">
      <alignment horizontal="left" wrapText="1"/>
    </xf>
  </cellXfs>
  <cellStyles count="4">
    <cellStyle name="Hipervínculo" xfId="3" builtinId="8"/>
    <cellStyle name="Millares" xfId="1" builtinId="3"/>
    <cellStyle name="Normal" xfId="0" builtinId="0"/>
    <cellStyle name="Porcentaj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go.vlex.com/vid/645378709?fbt=webapp_preview"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go.vlex.com/search/jurisdiction:MX+vid:513348237%2520OR%252042585804/*?fbt=webapp_preview"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7158E-4650-4109-9602-23A2967E1485}">
  <sheetPr>
    <pageSetUpPr fitToPage="1"/>
  </sheetPr>
  <dimension ref="A1:H327"/>
  <sheetViews>
    <sheetView showGridLines="0" topLeftCell="A303" workbookViewId="0">
      <selection activeCell="E322" sqref="E322"/>
    </sheetView>
  </sheetViews>
  <sheetFormatPr baseColWidth="10" defaultRowHeight="18.75" customHeight="1" x14ac:dyDescent="0.3"/>
  <cols>
    <col min="2" max="2" width="14.5" customWidth="1"/>
    <col min="3" max="3" width="48.09765625" customWidth="1"/>
    <col min="4" max="6" width="10.69921875" style="66" customWidth="1"/>
    <col min="7" max="7" width="11.19921875" style="66" customWidth="1"/>
    <col min="8" max="8" width="10.69921875" style="66" customWidth="1"/>
  </cols>
  <sheetData>
    <row r="1" spans="1:7" ht="18.75" customHeight="1" x14ac:dyDescent="0.3">
      <c r="A1" s="67"/>
    </row>
    <row r="2" spans="1:7" ht="18.75" customHeight="1" x14ac:dyDescent="0.3">
      <c r="A2" s="79" t="s">
        <v>826</v>
      </c>
      <c r="B2" s="79"/>
      <c r="C2" s="79"/>
      <c r="D2" s="79"/>
      <c r="E2" s="79"/>
      <c r="F2" s="73"/>
    </row>
    <row r="3" spans="1:7" ht="18.75" customHeight="1" x14ac:dyDescent="0.3">
      <c r="A3" s="79" t="s">
        <v>181</v>
      </c>
      <c r="B3" s="79"/>
      <c r="C3" s="79"/>
      <c r="D3" s="79"/>
      <c r="E3" s="79"/>
      <c r="F3" s="79"/>
    </row>
    <row r="4" spans="1:7" ht="18.75" customHeight="1" x14ac:dyDescent="0.3">
      <c r="A4" s="79" t="s">
        <v>829</v>
      </c>
      <c r="B4" s="79"/>
      <c r="C4" s="79"/>
      <c r="D4" s="79"/>
      <c r="E4" s="79"/>
      <c r="F4" s="79"/>
    </row>
    <row r="5" spans="1:7" ht="18.75" customHeight="1" x14ac:dyDescent="0.3">
      <c r="A5" s="80" t="s">
        <v>182</v>
      </c>
      <c r="B5" s="80"/>
      <c r="C5" s="80"/>
      <c r="D5" s="80"/>
      <c r="E5" s="80"/>
      <c r="F5" s="80"/>
    </row>
    <row r="6" spans="1:7" ht="18.75" customHeight="1" x14ac:dyDescent="0.3">
      <c r="A6" s="80"/>
      <c r="B6" s="80"/>
      <c r="C6" s="80"/>
      <c r="D6" s="80"/>
      <c r="E6" s="80"/>
      <c r="F6" s="80"/>
    </row>
    <row r="7" spans="1:7" ht="18.75" customHeight="1" x14ac:dyDescent="0.3">
      <c r="A7" s="68" t="s">
        <v>183</v>
      </c>
      <c r="B7" s="68" t="s">
        <v>184</v>
      </c>
      <c r="C7" s="68" t="s">
        <v>185</v>
      </c>
      <c r="D7" s="71" t="s">
        <v>186</v>
      </c>
      <c r="E7" s="71" t="s">
        <v>187</v>
      </c>
      <c r="F7" s="71" t="s">
        <v>188</v>
      </c>
      <c r="G7" s="71" t="s">
        <v>189</v>
      </c>
    </row>
    <row r="8" spans="1:7" ht="18.75" customHeight="1" x14ac:dyDescent="0.3">
      <c r="A8" s="69">
        <v>101</v>
      </c>
      <c r="B8" s="70" t="s">
        <v>190</v>
      </c>
      <c r="C8" s="69" t="s">
        <v>191</v>
      </c>
      <c r="D8" s="72">
        <v>0</v>
      </c>
      <c r="E8" s="72">
        <v>0</v>
      </c>
      <c r="F8" s="72">
        <v>0</v>
      </c>
      <c r="G8" s="72">
        <v>0</v>
      </c>
    </row>
    <row r="9" spans="1:7" ht="18.75" customHeight="1" x14ac:dyDescent="0.3">
      <c r="A9" s="69">
        <v>101.01</v>
      </c>
      <c r="B9" s="70" t="s">
        <v>192</v>
      </c>
      <c r="C9" s="69" t="s">
        <v>193</v>
      </c>
      <c r="D9" s="72">
        <v>0</v>
      </c>
      <c r="E9" s="72">
        <v>0</v>
      </c>
      <c r="F9" s="72">
        <v>0</v>
      </c>
      <c r="G9" s="72">
        <v>0</v>
      </c>
    </row>
    <row r="10" spans="1:7" ht="18.75" customHeight="1" x14ac:dyDescent="0.3">
      <c r="A10" s="69">
        <v>101.01</v>
      </c>
      <c r="B10" s="70" t="s">
        <v>194</v>
      </c>
      <c r="C10" s="69" t="s">
        <v>195</v>
      </c>
      <c r="D10" s="72">
        <v>0</v>
      </c>
      <c r="E10" s="72">
        <v>0</v>
      </c>
      <c r="F10" s="72">
        <v>0</v>
      </c>
      <c r="G10" s="72">
        <v>0</v>
      </c>
    </row>
    <row r="11" spans="1:7" ht="18.75" customHeight="1" x14ac:dyDescent="0.3">
      <c r="A11" s="69">
        <v>102</v>
      </c>
      <c r="B11" s="70" t="s">
        <v>196</v>
      </c>
      <c r="C11" s="69" t="s">
        <v>197</v>
      </c>
      <c r="D11" s="72">
        <v>0</v>
      </c>
      <c r="E11" s="72">
        <v>0</v>
      </c>
      <c r="F11" s="72">
        <v>0</v>
      </c>
      <c r="G11" s="72">
        <v>0</v>
      </c>
    </row>
    <row r="12" spans="1:7" ht="18.75" customHeight="1" x14ac:dyDescent="0.3">
      <c r="A12" s="69">
        <v>102</v>
      </c>
      <c r="B12" s="70" t="s">
        <v>198</v>
      </c>
      <c r="C12" s="69" t="s">
        <v>199</v>
      </c>
      <c r="D12" s="72">
        <v>0</v>
      </c>
      <c r="E12" s="72">
        <v>0</v>
      </c>
      <c r="F12" s="72">
        <v>0</v>
      </c>
      <c r="G12" s="72">
        <v>0</v>
      </c>
    </row>
    <row r="13" spans="1:7" ht="18.75" customHeight="1" x14ac:dyDescent="0.3">
      <c r="A13" s="69">
        <v>102</v>
      </c>
      <c r="B13" s="70" t="s">
        <v>200</v>
      </c>
      <c r="C13" s="69" t="s">
        <v>201</v>
      </c>
      <c r="D13" s="72">
        <v>0</v>
      </c>
      <c r="E13" s="72">
        <v>0</v>
      </c>
      <c r="F13" s="72">
        <v>0</v>
      </c>
      <c r="G13" s="72">
        <v>0</v>
      </c>
    </row>
    <row r="14" spans="1:7" ht="18.75" customHeight="1" x14ac:dyDescent="0.3">
      <c r="A14" s="69">
        <v>103</v>
      </c>
      <c r="B14" s="70" t="s">
        <v>202</v>
      </c>
      <c r="C14" s="69" t="s">
        <v>203</v>
      </c>
      <c r="D14" s="72">
        <v>0</v>
      </c>
      <c r="E14" s="72">
        <v>0</v>
      </c>
      <c r="F14" s="72">
        <v>0</v>
      </c>
      <c r="G14" s="72">
        <v>0</v>
      </c>
    </row>
    <row r="15" spans="1:7" ht="18.75" customHeight="1" x14ac:dyDescent="0.3">
      <c r="A15" s="69">
        <v>105.01</v>
      </c>
      <c r="B15" s="70" t="s">
        <v>204</v>
      </c>
      <c r="C15" s="69" t="s">
        <v>205</v>
      </c>
      <c r="D15" s="72">
        <v>0</v>
      </c>
      <c r="E15" s="72">
        <v>0</v>
      </c>
      <c r="F15" s="72">
        <v>0</v>
      </c>
      <c r="G15" s="72">
        <v>0</v>
      </c>
    </row>
    <row r="16" spans="1:7" ht="18.75" customHeight="1" x14ac:dyDescent="0.3">
      <c r="A16" s="69">
        <v>105.01</v>
      </c>
      <c r="B16" s="70" t="s">
        <v>206</v>
      </c>
      <c r="C16" s="69" t="s">
        <v>207</v>
      </c>
      <c r="D16" s="72">
        <v>0</v>
      </c>
      <c r="E16" s="72">
        <v>0</v>
      </c>
      <c r="F16" s="72">
        <v>0</v>
      </c>
      <c r="G16" s="72">
        <v>0</v>
      </c>
    </row>
    <row r="17" spans="1:7" ht="18.75" customHeight="1" x14ac:dyDescent="0.3">
      <c r="A17" s="69">
        <v>106</v>
      </c>
      <c r="B17" s="70" t="s">
        <v>208</v>
      </c>
      <c r="C17" s="69" t="s">
        <v>209</v>
      </c>
      <c r="D17" s="72">
        <v>0</v>
      </c>
      <c r="E17" s="72">
        <v>0</v>
      </c>
      <c r="F17" s="72">
        <v>0</v>
      </c>
      <c r="G17" s="72">
        <v>0</v>
      </c>
    </row>
    <row r="18" spans="1:7" ht="18.75" customHeight="1" x14ac:dyDescent="0.3">
      <c r="A18" s="69">
        <v>106.01</v>
      </c>
      <c r="B18" s="70" t="s">
        <v>210</v>
      </c>
      <c r="C18" s="69" t="s">
        <v>211</v>
      </c>
      <c r="D18" s="72">
        <v>0</v>
      </c>
      <c r="E18" s="72">
        <v>0</v>
      </c>
      <c r="F18" s="72">
        <v>0</v>
      </c>
      <c r="G18" s="72">
        <v>0</v>
      </c>
    </row>
    <row r="19" spans="1:7" ht="18.75" customHeight="1" x14ac:dyDescent="0.3">
      <c r="A19" s="69">
        <v>107</v>
      </c>
      <c r="B19" s="70" t="s">
        <v>212</v>
      </c>
      <c r="C19" s="69" t="s">
        <v>213</v>
      </c>
      <c r="D19" s="72">
        <v>0</v>
      </c>
      <c r="E19" s="72">
        <v>0</v>
      </c>
      <c r="F19" s="72">
        <v>0</v>
      </c>
      <c r="G19" s="72">
        <v>0</v>
      </c>
    </row>
    <row r="20" spans="1:7" ht="18.75" customHeight="1" x14ac:dyDescent="0.3">
      <c r="A20" s="69">
        <v>107.01</v>
      </c>
      <c r="B20" s="70" t="s">
        <v>214</v>
      </c>
      <c r="C20" s="69" t="s">
        <v>215</v>
      </c>
      <c r="D20" s="72">
        <v>0</v>
      </c>
      <c r="E20" s="72">
        <v>0</v>
      </c>
      <c r="F20" s="72">
        <v>0</v>
      </c>
      <c r="G20" s="72">
        <v>0</v>
      </c>
    </row>
    <row r="21" spans="1:7" ht="18.75" customHeight="1" x14ac:dyDescent="0.3">
      <c r="A21" s="69">
        <v>107.05</v>
      </c>
      <c r="B21" s="70" t="s">
        <v>216</v>
      </c>
      <c r="C21" s="69" t="s">
        <v>217</v>
      </c>
      <c r="D21" s="72">
        <v>0</v>
      </c>
      <c r="E21" s="72">
        <v>0</v>
      </c>
      <c r="F21" s="72">
        <v>0</v>
      </c>
      <c r="G21" s="72">
        <v>0</v>
      </c>
    </row>
    <row r="22" spans="1:7" ht="18.75" customHeight="1" x14ac:dyDescent="0.3">
      <c r="A22" s="69">
        <v>109</v>
      </c>
      <c r="B22" s="70" t="s">
        <v>219</v>
      </c>
      <c r="C22" s="69" t="s">
        <v>220</v>
      </c>
      <c r="D22" s="72">
        <v>0</v>
      </c>
      <c r="E22" s="72">
        <v>0</v>
      </c>
      <c r="F22" s="72">
        <v>0</v>
      </c>
      <c r="G22" s="72">
        <v>0</v>
      </c>
    </row>
    <row r="23" spans="1:7" ht="18.75" customHeight="1" x14ac:dyDescent="0.3">
      <c r="A23" s="69">
        <v>113</v>
      </c>
      <c r="B23" s="70" t="s">
        <v>221</v>
      </c>
      <c r="C23" s="69" t="s">
        <v>222</v>
      </c>
      <c r="D23" s="72">
        <v>0</v>
      </c>
      <c r="E23" s="72">
        <v>0</v>
      </c>
      <c r="F23" s="72">
        <v>0</v>
      </c>
      <c r="G23" s="72">
        <v>0</v>
      </c>
    </row>
    <row r="24" spans="1:7" ht="18.75" customHeight="1" x14ac:dyDescent="0.3">
      <c r="A24" s="69">
        <v>113.01</v>
      </c>
      <c r="B24" s="70" t="s">
        <v>223</v>
      </c>
      <c r="C24" s="69" t="s">
        <v>224</v>
      </c>
      <c r="D24" s="72">
        <v>0</v>
      </c>
      <c r="E24" s="72">
        <v>0</v>
      </c>
      <c r="F24" s="72">
        <v>0</v>
      </c>
      <c r="G24" s="72">
        <v>0</v>
      </c>
    </row>
    <row r="25" spans="1:7" ht="18.75" customHeight="1" x14ac:dyDescent="0.3">
      <c r="A25" s="69">
        <v>113.02</v>
      </c>
      <c r="B25" s="70" t="s">
        <v>225</v>
      </c>
      <c r="C25" s="69" t="s">
        <v>226</v>
      </c>
      <c r="D25" s="72">
        <v>0</v>
      </c>
      <c r="E25" s="72">
        <v>0</v>
      </c>
      <c r="F25" s="72">
        <v>0</v>
      </c>
      <c r="G25" s="72">
        <v>0</v>
      </c>
    </row>
    <row r="26" spans="1:7" ht="18.75" customHeight="1" x14ac:dyDescent="0.3">
      <c r="A26" s="69">
        <v>113.06</v>
      </c>
      <c r="B26" s="70" t="s">
        <v>227</v>
      </c>
      <c r="C26" s="69" t="s">
        <v>228</v>
      </c>
      <c r="D26" s="72">
        <v>0</v>
      </c>
      <c r="E26" s="72">
        <v>0</v>
      </c>
      <c r="F26" s="72">
        <v>0</v>
      </c>
      <c r="G26" s="72">
        <v>0</v>
      </c>
    </row>
    <row r="27" spans="1:7" ht="18.75" customHeight="1" x14ac:dyDescent="0.3">
      <c r="A27" s="69">
        <v>113.08</v>
      </c>
      <c r="B27" s="70" t="s">
        <v>229</v>
      </c>
      <c r="C27" s="69" t="s">
        <v>230</v>
      </c>
      <c r="D27" s="72">
        <v>0</v>
      </c>
      <c r="E27" s="72">
        <v>0</v>
      </c>
      <c r="F27" s="72">
        <v>0</v>
      </c>
      <c r="G27" s="72">
        <v>0</v>
      </c>
    </row>
    <row r="28" spans="1:7" ht="18.75" customHeight="1" x14ac:dyDescent="0.3">
      <c r="A28" s="69">
        <v>114</v>
      </c>
      <c r="B28" s="70" t="s">
        <v>231</v>
      </c>
      <c r="C28" s="69" t="s">
        <v>232</v>
      </c>
      <c r="D28" s="72">
        <v>0</v>
      </c>
      <c r="E28" s="72">
        <v>0</v>
      </c>
      <c r="F28" s="72">
        <v>0</v>
      </c>
      <c r="G28" s="72">
        <v>0</v>
      </c>
    </row>
    <row r="29" spans="1:7" ht="18.75" customHeight="1" x14ac:dyDescent="0.3">
      <c r="A29" s="69">
        <v>114.01</v>
      </c>
      <c r="B29" s="70" t="s">
        <v>233</v>
      </c>
      <c r="C29" s="69" t="s">
        <v>234</v>
      </c>
      <c r="D29" s="72">
        <v>0</v>
      </c>
      <c r="E29" s="72">
        <v>0</v>
      </c>
      <c r="F29" s="72">
        <v>0</v>
      </c>
      <c r="G29" s="72">
        <v>0</v>
      </c>
    </row>
    <row r="30" spans="1:7" ht="18.75" customHeight="1" x14ac:dyDescent="0.3">
      <c r="A30" s="69">
        <v>115</v>
      </c>
      <c r="B30" s="70" t="s">
        <v>235</v>
      </c>
      <c r="C30" s="69" t="s">
        <v>236</v>
      </c>
      <c r="D30" s="72">
        <v>0</v>
      </c>
      <c r="E30" s="72">
        <v>0</v>
      </c>
      <c r="F30" s="72">
        <v>0</v>
      </c>
      <c r="G30" s="72">
        <v>0</v>
      </c>
    </row>
    <row r="31" spans="1:7" ht="18.75" customHeight="1" x14ac:dyDescent="0.3">
      <c r="A31" s="69">
        <v>115.01</v>
      </c>
      <c r="B31" s="70" t="s">
        <v>237</v>
      </c>
      <c r="C31" s="69" t="s">
        <v>238</v>
      </c>
      <c r="D31" s="72">
        <v>0</v>
      </c>
      <c r="E31" s="72">
        <v>0</v>
      </c>
      <c r="F31" s="72">
        <v>0</v>
      </c>
      <c r="G31" s="72">
        <v>0</v>
      </c>
    </row>
    <row r="32" spans="1:7" ht="18.75" customHeight="1" x14ac:dyDescent="0.3">
      <c r="A32" s="69">
        <v>115.04</v>
      </c>
      <c r="B32" s="70" t="s">
        <v>239</v>
      </c>
      <c r="C32" s="69" t="s">
        <v>240</v>
      </c>
      <c r="D32" s="72">
        <v>0</v>
      </c>
      <c r="E32" s="72">
        <v>0</v>
      </c>
      <c r="F32" s="72">
        <v>0</v>
      </c>
      <c r="G32" s="72">
        <v>0</v>
      </c>
    </row>
    <row r="33" spans="1:7" ht="18.75" customHeight="1" x14ac:dyDescent="0.3">
      <c r="A33" s="69">
        <v>115.01</v>
      </c>
      <c r="B33" s="70" t="s">
        <v>241</v>
      </c>
      <c r="C33" s="69" t="s">
        <v>242</v>
      </c>
      <c r="D33" s="72">
        <v>0</v>
      </c>
      <c r="E33" s="72">
        <v>0</v>
      </c>
      <c r="F33" s="72">
        <v>0</v>
      </c>
      <c r="G33" s="72">
        <v>0</v>
      </c>
    </row>
    <row r="34" spans="1:7" ht="18.75" customHeight="1" x14ac:dyDescent="0.3">
      <c r="A34" s="69">
        <v>115.02</v>
      </c>
      <c r="B34" s="70" t="s">
        <v>243</v>
      </c>
      <c r="C34" s="69" t="s">
        <v>244</v>
      </c>
      <c r="D34" s="72">
        <v>0</v>
      </c>
      <c r="E34" s="72">
        <v>0</v>
      </c>
      <c r="F34" s="72">
        <v>0</v>
      </c>
      <c r="G34" s="72">
        <v>0</v>
      </c>
    </row>
    <row r="35" spans="1:7" ht="18.75" customHeight="1" x14ac:dyDescent="0.3">
      <c r="A35" s="69">
        <v>115.07</v>
      </c>
      <c r="B35" s="70" t="s">
        <v>245</v>
      </c>
      <c r="C35" s="69" t="s">
        <v>246</v>
      </c>
      <c r="D35" s="72">
        <v>0</v>
      </c>
      <c r="E35" s="72">
        <v>0</v>
      </c>
      <c r="F35" s="72">
        <v>0</v>
      </c>
      <c r="G35" s="72">
        <v>0</v>
      </c>
    </row>
    <row r="36" spans="1:7" ht="18.75" customHeight="1" x14ac:dyDescent="0.3">
      <c r="A36" s="69">
        <v>115.07</v>
      </c>
      <c r="B36" s="70" t="s">
        <v>247</v>
      </c>
      <c r="C36" s="69" t="s">
        <v>248</v>
      </c>
      <c r="D36" s="72">
        <v>0</v>
      </c>
      <c r="E36" s="72">
        <v>0</v>
      </c>
      <c r="F36" s="72">
        <v>0</v>
      </c>
      <c r="G36" s="72">
        <v>0</v>
      </c>
    </row>
    <row r="37" spans="1:7" ht="18.75" customHeight="1" x14ac:dyDescent="0.3">
      <c r="A37" s="69">
        <v>115.07</v>
      </c>
      <c r="B37" s="70" t="s">
        <v>249</v>
      </c>
      <c r="C37" s="69" t="s">
        <v>250</v>
      </c>
      <c r="D37" s="72">
        <v>0</v>
      </c>
      <c r="E37" s="72">
        <v>0</v>
      </c>
      <c r="F37" s="72">
        <v>0</v>
      </c>
      <c r="G37" s="72">
        <v>0</v>
      </c>
    </row>
    <row r="38" spans="1:7" ht="18.75" customHeight="1" x14ac:dyDescent="0.3">
      <c r="A38" s="69">
        <v>118</v>
      </c>
      <c r="B38" s="70" t="s">
        <v>251</v>
      </c>
      <c r="C38" s="69" t="s">
        <v>252</v>
      </c>
      <c r="D38" s="72">
        <v>0</v>
      </c>
      <c r="E38" s="72">
        <v>0</v>
      </c>
      <c r="F38" s="72">
        <v>0</v>
      </c>
      <c r="G38" s="72">
        <v>0</v>
      </c>
    </row>
    <row r="39" spans="1:7" ht="18.75" customHeight="1" x14ac:dyDescent="0.3">
      <c r="A39" s="69">
        <v>118.01</v>
      </c>
      <c r="B39" s="70" t="s">
        <v>253</v>
      </c>
      <c r="C39" s="69" t="s">
        <v>254</v>
      </c>
      <c r="D39" s="72">
        <v>0</v>
      </c>
      <c r="E39" s="72">
        <v>0</v>
      </c>
      <c r="F39" s="72">
        <v>0</v>
      </c>
      <c r="G39" s="72">
        <v>0</v>
      </c>
    </row>
    <row r="40" spans="1:7" ht="18.75" customHeight="1" x14ac:dyDescent="0.3">
      <c r="A40" s="69">
        <v>118.02</v>
      </c>
      <c r="B40" s="70" t="s">
        <v>255</v>
      </c>
      <c r="C40" s="69" t="s">
        <v>256</v>
      </c>
      <c r="D40" s="72">
        <v>0</v>
      </c>
      <c r="E40" s="72">
        <v>0</v>
      </c>
      <c r="F40" s="72">
        <v>0</v>
      </c>
      <c r="G40" s="72">
        <v>0</v>
      </c>
    </row>
    <row r="41" spans="1:7" ht="18.75" customHeight="1" x14ac:dyDescent="0.3">
      <c r="A41" s="69">
        <v>118.03</v>
      </c>
      <c r="B41" s="70" t="s">
        <v>257</v>
      </c>
      <c r="C41" s="69" t="s">
        <v>258</v>
      </c>
      <c r="D41" s="72">
        <v>0</v>
      </c>
      <c r="E41" s="72">
        <v>0</v>
      </c>
      <c r="F41" s="72">
        <v>0</v>
      </c>
      <c r="G41" s="72">
        <v>0</v>
      </c>
    </row>
    <row r="42" spans="1:7" ht="18.75" customHeight="1" x14ac:dyDescent="0.3">
      <c r="A42" s="69">
        <v>118.04</v>
      </c>
      <c r="B42" s="70" t="s">
        <v>259</v>
      </c>
      <c r="C42" s="69" t="s">
        <v>260</v>
      </c>
      <c r="D42" s="72">
        <v>0</v>
      </c>
      <c r="E42" s="72">
        <v>0</v>
      </c>
      <c r="F42" s="72">
        <v>0</v>
      </c>
      <c r="G42" s="72">
        <v>0</v>
      </c>
    </row>
    <row r="43" spans="1:7" ht="18.75" customHeight="1" x14ac:dyDescent="0.3">
      <c r="A43" s="69">
        <v>119</v>
      </c>
      <c r="B43" s="70" t="s">
        <v>261</v>
      </c>
      <c r="C43" s="69" t="s">
        <v>262</v>
      </c>
      <c r="D43" s="72">
        <v>0</v>
      </c>
      <c r="E43" s="72">
        <v>0</v>
      </c>
      <c r="F43" s="72">
        <v>0</v>
      </c>
      <c r="G43" s="72">
        <v>0</v>
      </c>
    </row>
    <row r="44" spans="1:7" ht="18.75" customHeight="1" x14ac:dyDescent="0.3">
      <c r="A44" s="69">
        <v>119.01</v>
      </c>
      <c r="B44" s="70" t="s">
        <v>263</v>
      </c>
      <c r="C44" s="69" t="s">
        <v>264</v>
      </c>
      <c r="D44" s="72">
        <v>0</v>
      </c>
      <c r="E44" s="72">
        <v>0</v>
      </c>
      <c r="F44" s="72">
        <v>0</v>
      </c>
      <c r="G44" s="72">
        <v>0</v>
      </c>
    </row>
    <row r="45" spans="1:7" ht="18.75" customHeight="1" x14ac:dyDescent="0.3">
      <c r="A45" s="69">
        <v>119.02</v>
      </c>
      <c r="B45" s="70" t="s">
        <v>265</v>
      </c>
      <c r="C45" s="69" t="s">
        <v>266</v>
      </c>
      <c r="D45" s="72">
        <v>0</v>
      </c>
      <c r="E45" s="72">
        <v>0</v>
      </c>
      <c r="F45" s="72">
        <v>0</v>
      </c>
      <c r="G45" s="72">
        <v>0</v>
      </c>
    </row>
    <row r="46" spans="1:7" ht="18.75" customHeight="1" x14ac:dyDescent="0.3">
      <c r="A46" s="69">
        <v>119.03</v>
      </c>
      <c r="B46" s="70" t="s">
        <v>267</v>
      </c>
      <c r="C46" s="69" t="s">
        <v>268</v>
      </c>
      <c r="D46" s="72">
        <v>0</v>
      </c>
      <c r="E46" s="72">
        <v>0</v>
      </c>
      <c r="F46" s="72">
        <v>0</v>
      </c>
      <c r="G46" s="72">
        <v>0</v>
      </c>
    </row>
    <row r="47" spans="1:7" ht="18.75" customHeight="1" x14ac:dyDescent="0.3">
      <c r="A47" s="69">
        <v>119.04</v>
      </c>
      <c r="B47" s="70" t="s">
        <v>269</v>
      </c>
      <c r="C47" s="69" t="s">
        <v>270</v>
      </c>
      <c r="D47" s="72">
        <v>0</v>
      </c>
      <c r="E47" s="72">
        <v>0</v>
      </c>
      <c r="F47" s="72">
        <v>0</v>
      </c>
      <c r="G47" s="72">
        <v>0</v>
      </c>
    </row>
    <row r="48" spans="1:7" ht="18.75" customHeight="1" x14ac:dyDescent="0.3">
      <c r="A48" s="69">
        <v>120</v>
      </c>
      <c r="B48" s="70" t="s">
        <v>271</v>
      </c>
      <c r="C48" s="69" t="s">
        <v>272</v>
      </c>
      <c r="D48" s="72">
        <v>0</v>
      </c>
      <c r="E48" s="72">
        <v>0</v>
      </c>
      <c r="F48" s="72">
        <v>0</v>
      </c>
      <c r="G48" s="72">
        <v>0</v>
      </c>
    </row>
    <row r="49" spans="1:7" ht="18.75" customHeight="1" x14ac:dyDescent="0.3">
      <c r="A49" s="69">
        <v>120.01</v>
      </c>
      <c r="B49" s="70" t="s">
        <v>273</v>
      </c>
      <c r="C49" s="69" t="s">
        <v>274</v>
      </c>
      <c r="D49" s="72">
        <v>0</v>
      </c>
      <c r="E49" s="72">
        <v>0</v>
      </c>
      <c r="F49" s="72">
        <v>0</v>
      </c>
      <c r="G49" s="72">
        <v>0</v>
      </c>
    </row>
    <row r="50" spans="1:7" ht="18.75" customHeight="1" x14ac:dyDescent="0.3">
      <c r="A50" s="69">
        <v>120.01</v>
      </c>
      <c r="B50" s="70" t="s">
        <v>275</v>
      </c>
      <c r="C50" s="69" t="s">
        <v>276</v>
      </c>
      <c r="D50" s="72">
        <v>0</v>
      </c>
      <c r="E50" s="72">
        <v>0</v>
      </c>
      <c r="F50" s="72">
        <v>0</v>
      </c>
      <c r="G50" s="72">
        <v>0</v>
      </c>
    </row>
    <row r="51" spans="1:7" ht="18.75" customHeight="1" x14ac:dyDescent="0.3">
      <c r="A51" s="69">
        <v>120.01</v>
      </c>
      <c r="B51" s="70" t="s">
        <v>277</v>
      </c>
      <c r="C51" s="69" t="s">
        <v>278</v>
      </c>
      <c r="D51" s="72">
        <v>0</v>
      </c>
      <c r="E51" s="72">
        <v>0</v>
      </c>
      <c r="F51" s="72">
        <v>0</v>
      </c>
      <c r="G51" s="72">
        <v>0</v>
      </c>
    </row>
    <row r="52" spans="1:7" ht="18.75" customHeight="1" x14ac:dyDescent="0.3">
      <c r="A52" s="69">
        <v>120.01</v>
      </c>
      <c r="B52" s="70" t="s">
        <v>279</v>
      </c>
      <c r="C52" s="69" t="s">
        <v>218</v>
      </c>
      <c r="D52" s="72">
        <v>0</v>
      </c>
      <c r="E52" s="72">
        <v>0</v>
      </c>
      <c r="F52" s="72">
        <v>0</v>
      </c>
      <c r="G52" s="72">
        <v>0</v>
      </c>
    </row>
    <row r="53" spans="1:7" ht="18.75" customHeight="1" x14ac:dyDescent="0.3">
      <c r="A53" s="69">
        <v>120.02</v>
      </c>
      <c r="B53" s="70" t="s">
        <v>280</v>
      </c>
      <c r="C53" s="69" t="s">
        <v>281</v>
      </c>
      <c r="D53" s="72">
        <v>0</v>
      </c>
      <c r="E53" s="72">
        <v>0</v>
      </c>
      <c r="F53" s="72">
        <v>0</v>
      </c>
      <c r="G53" s="72">
        <v>0</v>
      </c>
    </row>
    <row r="54" spans="1:7" ht="18.75" customHeight="1" x14ac:dyDescent="0.3">
      <c r="A54" s="69">
        <v>121</v>
      </c>
      <c r="B54" s="70" t="s">
        <v>282</v>
      </c>
      <c r="C54" s="69" t="s">
        <v>283</v>
      </c>
      <c r="D54" s="72">
        <v>0</v>
      </c>
      <c r="E54" s="72">
        <v>0</v>
      </c>
      <c r="F54" s="72">
        <v>0</v>
      </c>
      <c r="G54" s="72">
        <v>0</v>
      </c>
    </row>
    <row r="55" spans="1:7" ht="18.75" customHeight="1" x14ac:dyDescent="0.3">
      <c r="A55" s="69">
        <v>121.01</v>
      </c>
      <c r="B55" s="70" t="s">
        <v>284</v>
      </c>
      <c r="C55" s="69" t="s">
        <v>285</v>
      </c>
      <c r="D55" s="72">
        <v>0</v>
      </c>
      <c r="E55" s="72">
        <v>0</v>
      </c>
      <c r="F55" s="72">
        <v>0</v>
      </c>
      <c r="G55" s="72">
        <v>0</v>
      </c>
    </row>
    <row r="56" spans="1:7" ht="18.75" customHeight="1" x14ac:dyDescent="0.3">
      <c r="A56" s="69">
        <v>113</v>
      </c>
      <c r="B56" s="70" t="s">
        <v>286</v>
      </c>
      <c r="C56" s="69" t="s">
        <v>287</v>
      </c>
      <c r="D56" s="72">
        <v>0</v>
      </c>
      <c r="E56" s="72">
        <v>0</v>
      </c>
      <c r="F56" s="72">
        <v>0</v>
      </c>
      <c r="G56" s="72">
        <v>0</v>
      </c>
    </row>
    <row r="57" spans="1:7" ht="18.75" customHeight="1" x14ac:dyDescent="0.3">
      <c r="A57" s="69">
        <v>113</v>
      </c>
      <c r="B57" s="70" t="s">
        <v>288</v>
      </c>
      <c r="C57" s="69" t="s">
        <v>289</v>
      </c>
      <c r="D57" s="72">
        <v>0</v>
      </c>
      <c r="E57" s="72">
        <v>0</v>
      </c>
      <c r="F57" s="72">
        <v>0</v>
      </c>
      <c r="G57" s="72">
        <v>0</v>
      </c>
    </row>
    <row r="58" spans="1:7" ht="18.75" customHeight="1" x14ac:dyDescent="0.3">
      <c r="A58" s="69">
        <v>113</v>
      </c>
      <c r="B58" s="70" t="s">
        <v>290</v>
      </c>
      <c r="C58" s="69" t="s">
        <v>291</v>
      </c>
      <c r="D58" s="72">
        <v>0</v>
      </c>
      <c r="E58" s="72">
        <v>0</v>
      </c>
      <c r="F58" s="72">
        <v>0</v>
      </c>
      <c r="G58" s="72">
        <v>0</v>
      </c>
    </row>
    <row r="59" spans="1:7" ht="18.75" customHeight="1" x14ac:dyDescent="0.3">
      <c r="A59" s="69">
        <v>113</v>
      </c>
      <c r="B59" s="70" t="s">
        <v>292</v>
      </c>
      <c r="C59" s="69" t="s">
        <v>293</v>
      </c>
      <c r="D59" s="72">
        <v>0</v>
      </c>
      <c r="E59" s="72">
        <v>0</v>
      </c>
      <c r="F59" s="72">
        <v>0</v>
      </c>
      <c r="G59" s="72">
        <v>0</v>
      </c>
    </row>
    <row r="60" spans="1:7" ht="18.75" customHeight="1" x14ac:dyDescent="0.3">
      <c r="A60" s="69">
        <v>151</v>
      </c>
      <c r="B60" s="70" t="s">
        <v>294</v>
      </c>
      <c r="C60" s="69" t="s">
        <v>295</v>
      </c>
      <c r="D60" s="72">
        <v>0</v>
      </c>
      <c r="E60" s="72">
        <v>0</v>
      </c>
      <c r="F60" s="72">
        <v>0</v>
      </c>
      <c r="G60" s="72">
        <v>0</v>
      </c>
    </row>
    <row r="61" spans="1:7" ht="18.75" customHeight="1" x14ac:dyDescent="0.3">
      <c r="A61" s="69">
        <v>151.01</v>
      </c>
      <c r="B61" s="70" t="s">
        <v>296</v>
      </c>
      <c r="C61" s="69" t="s">
        <v>297</v>
      </c>
      <c r="D61" s="72">
        <v>0</v>
      </c>
      <c r="E61" s="72">
        <v>0</v>
      </c>
      <c r="F61" s="72">
        <v>0</v>
      </c>
      <c r="G61" s="72">
        <v>0</v>
      </c>
    </row>
    <row r="62" spans="1:7" ht="18.75" customHeight="1" x14ac:dyDescent="0.3">
      <c r="A62" s="69">
        <v>152</v>
      </c>
      <c r="B62" s="70" t="s">
        <v>298</v>
      </c>
      <c r="C62" s="69" t="s">
        <v>299</v>
      </c>
      <c r="D62" s="72">
        <v>0</v>
      </c>
      <c r="E62" s="72">
        <v>0</v>
      </c>
      <c r="F62" s="72">
        <v>0</v>
      </c>
      <c r="G62" s="72">
        <v>0</v>
      </c>
    </row>
    <row r="63" spans="1:7" ht="18.75" customHeight="1" x14ac:dyDescent="0.3">
      <c r="A63" s="69">
        <v>152.01</v>
      </c>
      <c r="B63" s="70" t="s">
        <v>300</v>
      </c>
      <c r="C63" s="69" t="s">
        <v>301</v>
      </c>
      <c r="D63" s="72">
        <v>0</v>
      </c>
      <c r="E63" s="72">
        <v>0</v>
      </c>
      <c r="F63" s="72">
        <v>0</v>
      </c>
      <c r="G63" s="72">
        <v>0</v>
      </c>
    </row>
    <row r="64" spans="1:7" ht="18.75" customHeight="1" x14ac:dyDescent="0.3">
      <c r="A64" s="69">
        <v>153</v>
      </c>
      <c r="B64" s="70" t="s">
        <v>302</v>
      </c>
      <c r="C64" s="69" t="s">
        <v>303</v>
      </c>
      <c r="D64" s="72">
        <v>0</v>
      </c>
      <c r="E64" s="72">
        <v>0</v>
      </c>
      <c r="F64" s="72">
        <v>0</v>
      </c>
      <c r="G64" s="72">
        <v>0</v>
      </c>
    </row>
    <row r="65" spans="1:7" ht="18.75" customHeight="1" x14ac:dyDescent="0.3">
      <c r="A65" s="69">
        <v>153.01</v>
      </c>
      <c r="B65" s="70" t="s">
        <v>304</v>
      </c>
      <c r="C65" s="69" t="s">
        <v>305</v>
      </c>
      <c r="D65" s="72">
        <v>0</v>
      </c>
      <c r="E65" s="72">
        <v>0</v>
      </c>
      <c r="F65" s="72">
        <v>0</v>
      </c>
      <c r="G65" s="72">
        <v>0</v>
      </c>
    </row>
    <row r="66" spans="1:7" ht="18.75" customHeight="1" x14ac:dyDescent="0.3">
      <c r="A66" s="69">
        <v>154</v>
      </c>
      <c r="B66" s="70" t="s">
        <v>306</v>
      </c>
      <c r="C66" s="69" t="s">
        <v>307</v>
      </c>
      <c r="D66" s="72">
        <v>0</v>
      </c>
      <c r="E66" s="72">
        <v>0</v>
      </c>
      <c r="F66" s="72">
        <v>0</v>
      </c>
      <c r="G66" s="72">
        <v>0</v>
      </c>
    </row>
    <row r="67" spans="1:7" ht="18.75" customHeight="1" x14ac:dyDescent="0.3">
      <c r="A67" s="69">
        <v>154.01</v>
      </c>
      <c r="B67" s="70" t="s">
        <v>308</v>
      </c>
      <c r="C67" s="69" t="s">
        <v>309</v>
      </c>
      <c r="D67" s="72">
        <v>0</v>
      </c>
      <c r="E67" s="72">
        <v>0</v>
      </c>
      <c r="F67" s="72">
        <v>0</v>
      </c>
      <c r="G67" s="72">
        <v>0</v>
      </c>
    </row>
    <row r="68" spans="1:7" ht="18.75" customHeight="1" x14ac:dyDescent="0.3">
      <c r="A68" s="69">
        <v>155</v>
      </c>
      <c r="B68" s="70" t="s">
        <v>310</v>
      </c>
      <c r="C68" s="69" t="s">
        <v>311</v>
      </c>
      <c r="D68" s="72">
        <v>0</v>
      </c>
      <c r="E68" s="72">
        <v>0</v>
      </c>
      <c r="F68" s="72">
        <v>0</v>
      </c>
      <c r="G68" s="72">
        <v>0</v>
      </c>
    </row>
    <row r="69" spans="1:7" ht="18.75" customHeight="1" x14ac:dyDescent="0.3">
      <c r="A69" s="69">
        <v>155.01</v>
      </c>
      <c r="B69" s="70" t="s">
        <v>312</v>
      </c>
      <c r="C69" s="69" t="s">
        <v>313</v>
      </c>
      <c r="D69" s="72">
        <v>0</v>
      </c>
      <c r="E69" s="72">
        <v>0</v>
      </c>
      <c r="F69" s="72">
        <v>0</v>
      </c>
      <c r="G69" s="72">
        <v>0</v>
      </c>
    </row>
    <row r="70" spans="1:7" ht="18.75" customHeight="1" x14ac:dyDescent="0.3">
      <c r="A70" s="69">
        <v>156</v>
      </c>
      <c r="B70" s="70" t="s">
        <v>314</v>
      </c>
      <c r="C70" s="69" t="s">
        <v>315</v>
      </c>
      <c r="D70" s="72">
        <v>0</v>
      </c>
      <c r="E70" s="72">
        <v>0</v>
      </c>
      <c r="F70" s="72">
        <v>0</v>
      </c>
      <c r="G70" s="72">
        <v>0</v>
      </c>
    </row>
    <row r="71" spans="1:7" ht="18.75" customHeight="1" x14ac:dyDescent="0.3">
      <c r="A71" s="69">
        <v>156.01</v>
      </c>
      <c r="B71" s="70" t="s">
        <v>316</v>
      </c>
      <c r="C71" s="69" t="s">
        <v>317</v>
      </c>
      <c r="D71" s="72">
        <v>0</v>
      </c>
      <c r="E71" s="72">
        <v>0</v>
      </c>
      <c r="F71" s="72">
        <v>0</v>
      </c>
      <c r="G71" s="72">
        <v>0</v>
      </c>
    </row>
    <row r="72" spans="1:7" ht="18.75" customHeight="1" x14ac:dyDescent="0.3">
      <c r="A72" s="69">
        <v>157</v>
      </c>
      <c r="B72" s="70" t="s">
        <v>318</v>
      </c>
      <c r="C72" s="69" t="s">
        <v>319</v>
      </c>
      <c r="D72" s="72">
        <v>0</v>
      </c>
      <c r="E72" s="72">
        <v>0</v>
      </c>
      <c r="F72" s="72">
        <v>0</v>
      </c>
      <c r="G72" s="72">
        <v>0</v>
      </c>
    </row>
    <row r="73" spans="1:7" ht="18.75" customHeight="1" x14ac:dyDescent="0.3">
      <c r="A73" s="69">
        <v>157.01</v>
      </c>
      <c r="B73" s="70" t="s">
        <v>320</v>
      </c>
      <c r="C73" s="69" t="s">
        <v>321</v>
      </c>
      <c r="D73" s="72">
        <v>0</v>
      </c>
      <c r="E73" s="72">
        <v>0</v>
      </c>
      <c r="F73" s="72">
        <v>0</v>
      </c>
      <c r="G73" s="72">
        <v>0</v>
      </c>
    </row>
    <row r="74" spans="1:7" ht="18.75" customHeight="1" x14ac:dyDescent="0.3">
      <c r="A74" s="69">
        <v>158</v>
      </c>
      <c r="B74" s="70" t="s">
        <v>322</v>
      </c>
      <c r="C74" s="69" t="s">
        <v>323</v>
      </c>
      <c r="D74" s="72">
        <v>0</v>
      </c>
      <c r="E74" s="72">
        <v>0</v>
      </c>
      <c r="F74" s="72">
        <v>0</v>
      </c>
      <c r="G74" s="72">
        <v>0</v>
      </c>
    </row>
    <row r="75" spans="1:7" ht="18.75" customHeight="1" x14ac:dyDescent="0.3">
      <c r="A75" s="69">
        <v>160.01</v>
      </c>
      <c r="B75" s="70" t="s">
        <v>324</v>
      </c>
      <c r="C75" s="69" t="s">
        <v>325</v>
      </c>
      <c r="D75" s="72">
        <v>0</v>
      </c>
      <c r="E75" s="72">
        <v>0</v>
      </c>
      <c r="F75" s="72">
        <v>0</v>
      </c>
      <c r="G75" s="72">
        <v>0</v>
      </c>
    </row>
    <row r="76" spans="1:7" ht="18.75" customHeight="1" x14ac:dyDescent="0.3">
      <c r="A76" s="69">
        <v>159</v>
      </c>
      <c r="B76" s="70" t="s">
        <v>326</v>
      </c>
      <c r="C76" s="69" t="s">
        <v>327</v>
      </c>
      <c r="D76" s="72">
        <v>0</v>
      </c>
      <c r="E76" s="72">
        <v>0</v>
      </c>
      <c r="F76" s="72">
        <v>0</v>
      </c>
      <c r="G76" s="72">
        <v>0</v>
      </c>
    </row>
    <row r="77" spans="1:7" ht="18.75" customHeight="1" x14ac:dyDescent="0.3">
      <c r="A77" s="69">
        <v>164.01</v>
      </c>
      <c r="B77" s="70" t="s">
        <v>328</v>
      </c>
      <c r="C77" s="69" t="s">
        <v>329</v>
      </c>
      <c r="D77" s="72">
        <v>0</v>
      </c>
      <c r="E77" s="72">
        <v>0</v>
      </c>
      <c r="F77" s="72">
        <v>0</v>
      </c>
      <c r="G77" s="72">
        <v>0</v>
      </c>
    </row>
    <row r="78" spans="1:7" ht="18.75" customHeight="1" x14ac:dyDescent="0.3">
      <c r="A78" s="69">
        <v>160</v>
      </c>
      <c r="B78" s="70" t="s">
        <v>330</v>
      </c>
      <c r="C78" s="69" t="s">
        <v>331</v>
      </c>
      <c r="D78" s="72">
        <v>0</v>
      </c>
      <c r="E78" s="72">
        <v>0</v>
      </c>
      <c r="F78" s="72">
        <v>0</v>
      </c>
      <c r="G78" s="72">
        <v>0</v>
      </c>
    </row>
    <row r="79" spans="1:7" ht="18.75" customHeight="1" x14ac:dyDescent="0.3">
      <c r="A79" s="69">
        <v>165.01</v>
      </c>
      <c r="B79" s="70" t="s">
        <v>332</v>
      </c>
      <c r="C79" s="69" t="s">
        <v>333</v>
      </c>
      <c r="D79" s="72">
        <v>0</v>
      </c>
      <c r="E79" s="72">
        <v>0</v>
      </c>
      <c r="F79" s="72">
        <v>0</v>
      </c>
      <c r="G79" s="72">
        <v>0</v>
      </c>
    </row>
    <row r="80" spans="1:7" ht="18.75" customHeight="1" x14ac:dyDescent="0.3">
      <c r="A80" s="69">
        <v>161</v>
      </c>
      <c r="B80" s="70" t="s">
        <v>334</v>
      </c>
      <c r="C80" s="69" t="s">
        <v>335</v>
      </c>
      <c r="D80" s="72">
        <v>0</v>
      </c>
      <c r="E80" s="72">
        <v>0</v>
      </c>
      <c r="F80" s="72">
        <v>0</v>
      </c>
      <c r="G80" s="72">
        <v>0</v>
      </c>
    </row>
    <row r="81" spans="1:7" ht="18.75" customHeight="1" x14ac:dyDescent="0.3">
      <c r="A81" s="69">
        <v>169.01</v>
      </c>
      <c r="B81" s="70" t="s">
        <v>336</v>
      </c>
      <c r="C81" s="69" t="s">
        <v>337</v>
      </c>
      <c r="D81" s="72">
        <v>0</v>
      </c>
      <c r="E81" s="72">
        <v>0</v>
      </c>
      <c r="F81" s="72">
        <v>0</v>
      </c>
      <c r="G81" s="72">
        <v>0</v>
      </c>
    </row>
    <row r="82" spans="1:7" ht="18.75" customHeight="1" x14ac:dyDescent="0.3">
      <c r="A82" s="69">
        <v>171</v>
      </c>
      <c r="B82" s="70" t="s">
        <v>338</v>
      </c>
      <c r="C82" s="69" t="s">
        <v>339</v>
      </c>
      <c r="D82" s="72">
        <v>0</v>
      </c>
      <c r="E82" s="72">
        <v>0</v>
      </c>
      <c r="F82" s="72">
        <v>0</v>
      </c>
      <c r="G82" s="72">
        <v>0</v>
      </c>
    </row>
    <row r="83" spans="1:7" ht="18.75" customHeight="1" x14ac:dyDescent="0.3">
      <c r="A83" s="69">
        <v>171.01</v>
      </c>
      <c r="B83" s="70" t="s">
        <v>340</v>
      </c>
      <c r="C83" s="69" t="s">
        <v>341</v>
      </c>
      <c r="D83" s="72">
        <v>0</v>
      </c>
      <c r="E83" s="72">
        <v>0</v>
      </c>
      <c r="F83" s="72">
        <v>0</v>
      </c>
      <c r="G83" s="72">
        <v>0</v>
      </c>
    </row>
    <row r="84" spans="1:7" ht="18.75" customHeight="1" x14ac:dyDescent="0.3">
      <c r="A84" s="69">
        <v>171.02</v>
      </c>
      <c r="B84" s="70" t="s">
        <v>342</v>
      </c>
      <c r="C84" s="69" t="s">
        <v>343</v>
      </c>
      <c r="D84" s="72">
        <v>0</v>
      </c>
      <c r="E84" s="72">
        <v>0</v>
      </c>
      <c r="F84" s="72">
        <v>0</v>
      </c>
      <c r="G84" s="72">
        <v>0</v>
      </c>
    </row>
    <row r="85" spans="1:7" ht="18.75" customHeight="1" x14ac:dyDescent="0.3">
      <c r="A85" s="69">
        <v>171.03</v>
      </c>
      <c r="B85" s="70" t="s">
        <v>344</v>
      </c>
      <c r="C85" s="69" t="s">
        <v>345</v>
      </c>
      <c r="D85" s="72">
        <v>0</v>
      </c>
      <c r="E85" s="72">
        <v>0</v>
      </c>
      <c r="F85" s="72">
        <v>0</v>
      </c>
      <c r="G85" s="72">
        <v>0</v>
      </c>
    </row>
    <row r="86" spans="1:7" ht="18.75" customHeight="1" x14ac:dyDescent="0.3">
      <c r="A86" s="69">
        <v>171.04</v>
      </c>
      <c r="B86" s="70" t="s">
        <v>346</v>
      </c>
      <c r="C86" s="69" t="s">
        <v>347</v>
      </c>
      <c r="D86" s="72">
        <v>0</v>
      </c>
      <c r="E86" s="72">
        <v>0</v>
      </c>
      <c r="F86" s="72">
        <v>0</v>
      </c>
      <c r="G86" s="72">
        <v>0</v>
      </c>
    </row>
    <row r="87" spans="1:7" ht="18.75" customHeight="1" x14ac:dyDescent="0.3">
      <c r="A87" s="69">
        <v>171.05</v>
      </c>
      <c r="B87" s="70" t="s">
        <v>348</v>
      </c>
      <c r="C87" s="69" t="s">
        <v>349</v>
      </c>
      <c r="D87" s="72">
        <v>0</v>
      </c>
      <c r="E87" s="72">
        <v>0</v>
      </c>
      <c r="F87" s="72">
        <v>0</v>
      </c>
      <c r="G87" s="72">
        <v>0</v>
      </c>
    </row>
    <row r="88" spans="1:7" ht="18.75" customHeight="1" x14ac:dyDescent="0.3">
      <c r="A88" s="69">
        <v>171.06</v>
      </c>
      <c r="B88" s="70" t="s">
        <v>350</v>
      </c>
      <c r="C88" s="69" t="s">
        <v>351</v>
      </c>
      <c r="D88" s="72">
        <v>0</v>
      </c>
      <c r="E88" s="72">
        <v>0</v>
      </c>
      <c r="F88" s="72">
        <v>0</v>
      </c>
      <c r="G88" s="72">
        <v>0</v>
      </c>
    </row>
    <row r="89" spans="1:7" ht="18.75" customHeight="1" x14ac:dyDescent="0.3">
      <c r="A89" s="69">
        <v>171.08</v>
      </c>
      <c r="B89" s="70" t="s">
        <v>352</v>
      </c>
      <c r="C89" s="69" t="s">
        <v>353</v>
      </c>
      <c r="D89" s="72">
        <v>0</v>
      </c>
      <c r="E89" s="72">
        <v>0</v>
      </c>
      <c r="F89" s="72">
        <v>0</v>
      </c>
      <c r="G89" s="72">
        <v>0</v>
      </c>
    </row>
    <row r="90" spans="1:7" ht="18.75" customHeight="1" x14ac:dyDescent="0.3">
      <c r="A90" s="69">
        <v>171.12</v>
      </c>
      <c r="B90" s="70" t="s">
        <v>354</v>
      </c>
      <c r="C90" s="69" t="s">
        <v>355</v>
      </c>
      <c r="D90" s="72">
        <v>0</v>
      </c>
      <c r="E90" s="72">
        <v>0</v>
      </c>
      <c r="F90" s="72">
        <v>0</v>
      </c>
      <c r="G90" s="72">
        <v>0</v>
      </c>
    </row>
    <row r="91" spans="1:7" ht="18.75" customHeight="1" x14ac:dyDescent="0.3">
      <c r="A91" s="69">
        <v>171.13</v>
      </c>
      <c r="B91" s="70" t="s">
        <v>356</v>
      </c>
      <c r="C91" s="69" t="s">
        <v>357</v>
      </c>
      <c r="D91" s="72">
        <v>0</v>
      </c>
      <c r="E91" s="72">
        <v>0</v>
      </c>
      <c r="F91" s="72">
        <v>0</v>
      </c>
      <c r="G91" s="72">
        <v>0</v>
      </c>
    </row>
    <row r="92" spans="1:7" ht="18.75" customHeight="1" x14ac:dyDescent="0.3">
      <c r="A92" s="69">
        <v>171.18</v>
      </c>
      <c r="B92" s="70" t="s">
        <v>358</v>
      </c>
      <c r="C92" s="69" t="s">
        <v>359</v>
      </c>
      <c r="D92" s="72">
        <v>0</v>
      </c>
      <c r="E92" s="72">
        <v>0</v>
      </c>
      <c r="F92" s="72">
        <v>0</v>
      </c>
      <c r="G92" s="72">
        <v>0</v>
      </c>
    </row>
    <row r="93" spans="1:7" ht="18.75" customHeight="1" x14ac:dyDescent="0.3">
      <c r="A93" s="69">
        <v>176</v>
      </c>
      <c r="B93" s="70" t="s">
        <v>360</v>
      </c>
      <c r="C93" s="69" t="s">
        <v>361</v>
      </c>
      <c r="D93" s="72">
        <v>0</v>
      </c>
      <c r="E93" s="72">
        <v>0</v>
      </c>
      <c r="F93" s="72">
        <v>0</v>
      </c>
      <c r="G93" s="72">
        <v>0</v>
      </c>
    </row>
    <row r="94" spans="1:7" ht="18.75" customHeight="1" x14ac:dyDescent="0.3">
      <c r="A94" s="69">
        <v>176.01</v>
      </c>
      <c r="B94" s="70" t="s">
        <v>362</v>
      </c>
      <c r="C94" s="69" t="s">
        <v>363</v>
      </c>
      <c r="D94" s="72">
        <v>0</v>
      </c>
      <c r="E94" s="72">
        <v>0</v>
      </c>
      <c r="F94" s="72">
        <v>0</v>
      </c>
      <c r="G94" s="72">
        <v>0</v>
      </c>
    </row>
    <row r="95" spans="1:7" ht="18.75" customHeight="1" x14ac:dyDescent="0.3">
      <c r="A95" s="69">
        <v>186</v>
      </c>
      <c r="B95" s="70" t="s">
        <v>364</v>
      </c>
      <c r="C95" s="69" t="s">
        <v>365</v>
      </c>
      <c r="D95" s="72">
        <v>0</v>
      </c>
      <c r="E95" s="72">
        <v>0</v>
      </c>
      <c r="F95" s="72">
        <v>0</v>
      </c>
      <c r="G95" s="72">
        <v>0</v>
      </c>
    </row>
    <row r="96" spans="1:7" ht="18.75" customHeight="1" x14ac:dyDescent="0.3">
      <c r="A96" s="69">
        <v>186.01</v>
      </c>
      <c r="B96" s="70" t="s">
        <v>366</v>
      </c>
      <c r="C96" s="69" t="s">
        <v>367</v>
      </c>
      <c r="D96" s="72">
        <v>0</v>
      </c>
      <c r="E96" s="72">
        <v>0</v>
      </c>
      <c r="F96" s="72">
        <v>0</v>
      </c>
      <c r="G96" s="72">
        <v>0</v>
      </c>
    </row>
    <row r="97" spans="1:7" ht="18.75" customHeight="1" x14ac:dyDescent="0.3">
      <c r="A97" s="69">
        <v>186.02</v>
      </c>
      <c r="B97" s="70" t="s">
        <v>368</v>
      </c>
      <c r="C97" s="69" t="s">
        <v>369</v>
      </c>
      <c r="D97" s="72">
        <v>0</v>
      </c>
      <c r="E97" s="72">
        <v>0</v>
      </c>
      <c r="F97" s="72">
        <v>0</v>
      </c>
      <c r="G97" s="72">
        <v>0</v>
      </c>
    </row>
    <row r="98" spans="1:7" ht="18.75" customHeight="1" x14ac:dyDescent="0.3">
      <c r="A98" s="69">
        <v>186.09</v>
      </c>
      <c r="B98" s="70" t="s">
        <v>370</v>
      </c>
      <c r="C98" s="69" t="s">
        <v>371</v>
      </c>
      <c r="D98" s="72">
        <v>0</v>
      </c>
      <c r="E98" s="72">
        <v>0</v>
      </c>
      <c r="F98" s="72">
        <v>0</v>
      </c>
      <c r="G98" s="72">
        <v>0</v>
      </c>
    </row>
    <row r="99" spans="1:7" ht="18.75" customHeight="1" x14ac:dyDescent="0.3">
      <c r="A99" s="69">
        <v>187</v>
      </c>
      <c r="B99" s="70" t="s">
        <v>372</v>
      </c>
      <c r="C99" s="69" t="s">
        <v>373</v>
      </c>
      <c r="D99" s="72">
        <v>0</v>
      </c>
      <c r="E99" s="72">
        <v>0</v>
      </c>
      <c r="F99" s="72">
        <v>0</v>
      </c>
      <c r="G99" s="72">
        <v>0</v>
      </c>
    </row>
    <row r="100" spans="1:7" ht="18.75" customHeight="1" x14ac:dyDescent="0.3">
      <c r="A100" s="69">
        <v>187.01</v>
      </c>
      <c r="B100" s="70" t="s">
        <v>374</v>
      </c>
      <c r="C100" s="69" t="s">
        <v>375</v>
      </c>
      <c r="D100" s="72">
        <v>0</v>
      </c>
      <c r="E100" s="72">
        <v>0</v>
      </c>
      <c r="F100" s="72">
        <v>0</v>
      </c>
      <c r="G100" s="72">
        <v>0</v>
      </c>
    </row>
    <row r="101" spans="1:7" ht="18.75" customHeight="1" x14ac:dyDescent="0.3">
      <c r="A101" s="69">
        <v>191</v>
      </c>
      <c r="B101" s="70" t="s">
        <v>376</v>
      </c>
      <c r="C101" s="69" t="s">
        <v>377</v>
      </c>
      <c r="D101" s="72">
        <v>0</v>
      </c>
      <c r="E101" s="72">
        <v>0</v>
      </c>
      <c r="F101" s="72">
        <v>0</v>
      </c>
      <c r="G101" s="72">
        <v>0</v>
      </c>
    </row>
    <row r="102" spans="1:7" ht="18.75" customHeight="1" x14ac:dyDescent="0.3">
      <c r="A102" s="69">
        <v>191.01</v>
      </c>
      <c r="B102" s="70" t="s">
        <v>378</v>
      </c>
      <c r="C102" s="69" t="s">
        <v>379</v>
      </c>
      <c r="D102" s="72">
        <v>0</v>
      </c>
      <c r="E102" s="72">
        <v>0</v>
      </c>
      <c r="F102" s="72">
        <v>0</v>
      </c>
      <c r="G102" s="72">
        <v>0</v>
      </c>
    </row>
    <row r="103" spans="1:7" ht="18.75" customHeight="1" x14ac:dyDescent="0.3">
      <c r="A103" s="69">
        <v>201</v>
      </c>
      <c r="B103" s="70" t="s">
        <v>380</v>
      </c>
      <c r="C103" s="69" t="s">
        <v>381</v>
      </c>
      <c r="D103" s="72">
        <v>0</v>
      </c>
      <c r="E103" s="72">
        <v>0</v>
      </c>
      <c r="F103" s="72">
        <v>0</v>
      </c>
      <c r="G103" s="72">
        <v>0</v>
      </c>
    </row>
    <row r="104" spans="1:7" ht="18.75" customHeight="1" x14ac:dyDescent="0.3">
      <c r="A104" s="69">
        <v>201.01</v>
      </c>
      <c r="B104" s="70" t="s">
        <v>382</v>
      </c>
      <c r="C104" s="69" t="s">
        <v>383</v>
      </c>
      <c r="D104" s="72">
        <v>0</v>
      </c>
      <c r="E104" s="72">
        <v>0</v>
      </c>
      <c r="F104" s="72">
        <v>0</v>
      </c>
      <c r="G104" s="72">
        <v>0</v>
      </c>
    </row>
    <row r="105" spans="1:7" ht="18.75" customHeight="1" x14ac:dyDescent="0.3">
      <c r="A105" s="69">
        <v>202</v>
      </c>
      <c r="B105" s="70" t="s">
        <v>384</v>
      </c>
      <c r="C105" s="69" t="s">
        <v>385</v>
      </c>
      <c r="D105" s="72">
        <v>0</v>
      </c>
      <c r="E105" s="72">
        <v>0</v>
      </c>
      <c r="F105" s="72">
        <v>0</v>
      </c>
      <c r="G105" s="72">
        <v>0</v>
      </c>
    </row>
    <row r="106" spans="1:7" ht="18.75" customHeight="1" x14ac:dyDescent="0.3">
      <c r="A106" s="69">
        <v>202.01</v>
      </c>
      <c r="B106" s="70" t="s">
        <v>386</v>
      </c>
      <c r="C106" s="69" t="s">
        <v>387</v>
      </c>
      <c r="D106" s="72">
        <v>0</v>
      </c>
      <c r="E106" s="72">
        <v>0</v>
      </c>
      <c r="F106" s="72">
        <v>0</v>
      </c>
      <c r="G106" s="72">
        <v>0</v>
      </c>
    </row>
    <row r="107" spans="1:7" ht="18.75" customHeight="1" x14ac:dyDescent="0.3">
      <c r="A107" s="69">
        <v>202.03</v>
      </c>
      <c r="B107" s="70" t="s">
        <v>388</v>
      </c>
      <c r="C107" s="69" t="s">
        <v>389</v>
      </c>
      <c r="D107" s="72">
        <v>0</v>
      </c>
      <c r="E107" s="72">
        <v>0</v>
      </c>
      <c r="F107" s="72">
        <v>0</v>
      </c>
      <c r="G107" s="72">
        <v>0</v>
      </c>
    </row>
    <row r="108" spans="1:7" ht="18.75" customHeight="1" x14ac:dyDescent="0.3">
      <c r="A108" s="69">
        <v>202.07</v>
      </c>
      <c r="B108" s="70" t="s">
        <v>390</v>
      </c>
      <c r="C108" s="69" t="s">
        <v>391</v>
      </c>
      <c r="D108" s="72">
        <v>0</v>
      </c>
      <c r="E108" s="72">
        <v>0</v>
      </c>
      <c r="F108" s="72">
        <v>0</v>
      </c>
      <c r="G108" s="72">
        <v>0</v>
      </c>
    </row>
    <row r="109" spans="1:7" ht="18.75" customHeight="1" x14ac:dyDescent="0.3">
      <c r="A109" s="69">
        <v>202.09</v>
      </c>
      <c r="B109" s="70" t="s">
        <v>392</v>
      </c>
      <c r="C109" s="69" t="s">
        <v>393</v>
      </c>
      <c r="D109" s="72">
        <v>0</v>
      </c>
      <c r="E109" s="72">
        <v>0</v>
      </c>
      <c r="F109" s="72">
        <v>0</v>
      </c>
      <c r="G109" s="72">
        <v>0</v>
      </c>
    </row>
    <row r="110" spans="1:7" ht="18.75" customHeight="1" x14ac:dyDescent="0.3">
      <c r="A110" s="69">
        <v>202.11</v>
      </c>
      <c r="B110" s="70" t="s">
        <v>394</v>
      </c>
      <c r="C110" s="69" t="s">
        <v>395</v>
      </c>
      <c r="D110" s="72">
        <v>0</v>
      </c>
      <c r="E110" s="72">
        <v>0</v>
      </c>
      <c r="F110" s="72">
        <v>0</v>
      </c>
      <c r="G110" s="72">
        <v>0</v>
      </c>
    </row>
    <row r="111" spans="1:7" ht="18.75" customHeight="1" x14ac:dyDescent="0.3">
      <c r="A111" s="69">
        <v>203</v>
      </c>
      <c r="B111" s="70" t="s">
        <v>396</v>
      </c>
      <c r="C111" s="69" t="s">
        <v>397</v>
      </c>
      <c r="D111" s="72">
        <v>0</v>
      </c>
      <c r="E111" s="72">
        <v>0</v>
      </c>
      <c r="F111" s="72">
        <v>0</v>
      </c>
      <c r="G111" s="72">
        <v>0</v>
      </c>
    </row>
    <row r="112" spans="1:7" ht="18.75" customHeight="1" x14ac:dyDescent="0.3">
      <c r="A112" s="69">
        <v>203.01</v>
      </c>
      <c r="B112" s="70" t="s">
        <v>398</v>
      </c>
      <c r="C112" s="69" t="s">
        <v>399</v>
      </c>
      <c r="D112" s="72">
        <v>0</v>
      </c>
      <c r="E112" s="72">
        <v>0</v>
      </c>
      <c r="F112" s="72">
        <v>0</v>
      </c>
      <c r="G112" s="72">
        <v>0</v>
      </c>
    </row>
    <row r="113" spans="1:7" ht="18.75" customHeight="1" x14ac:dyDescent="0.3">
      <c r="A113" s="69">
        <v>203.18</v>
      </c>
      <c r="B113" s="70" t="s">
        <v>400</v>
      </c>
      <c r="C113" s="69" t="s">
        <v>401</v>
      </c>
      <c r="D113" s="72">
        <v>0</v>
      </c>
      <c r="E113" s="72">
        <v>0</v>
      </c>
      <c r="F113" s="72">
        <v>0</v>
      </c>
      <c r="G113" s="72">
        <v>0</v>
      </c>
    </row>
    <row r="114" spans="1:7" ht="18.75" customHeight="1" x14ac:dyDescent="0.3">
      <c r="A114" s="69">
        <v>204</v>
      </c>
      <c r="B114" s="70" t="s">
        <v>402</v>
      </c>
      <c r="C114" s="69" t="s">
        <v>403</v>
      </c>
      <c r="D114" s="72">
        <v>0</v>
      </c>
      <c r="E114" s="72">
        <v>0</v>
      </c>
      <c r="F114" s="72">
        <v>0</v>
      </c>
      <c r="G114" s="72">
        <v>0</v>
      </c>
    </row>
    <row r="115" spans="1:7" ht="18.75" customHeight="1" x14ac:dyDescent="0.3">
      <c r="A115" s="69">
        <v>204.01</v>
      </c>
      <c r="B115" s="70" t="s">
        <v>404</v>
      </c>
      <c r="C115" s="69" t="s">
        <v>405</v>
      </c>
      <c r="D115" s="72">
        <v>0</v>
      </c>
      <c r="E115" s="72">
        <v>0</v>
      </c>
      <c r="F115" s="72">
        <v>0</v>
      </c>
      <c r="G115" s="72">
        <v>0</v>
      </c>
    </row>
    <row r="116" spans="1:7" ht="18.75" customHeight="1" x14ac:dyDescent="0.3">
      <c r="A116" s="69">
        <v>205</v>
      </c>
      <c r="B116" s="70" t="s">
        <v>406</v>
      </c>
      <c r="C116" s="69" t="s">
        <v>407</v>
      </c>
      <c r="D116" s="72">
        <v>0</v>
      </c>
      <c r="E116" s="72">
        <v>0</v>
      </c>
      <c r="F116" s="72">
        <v>0</v>
      </c>
      <c r="G116" s="72">
        <v>0</v>
      </c>
    </row>
    <row r="117" spans="1:7" ht="18.75" customHeight="1" x14ac:dyDescent="0.3">
      <c r="A117" s="69">
        <v>205.01</v>
      </c>
      <c r="B117" s="70" t="s">
        <v>408</v>
      </c>
      <c r="C117" s="69" t="s">
        <v>409</v>
      </c>
      <c r="D117" s="72">
        <v>0</v>
      </c>
      <c r="E117" s="72">
        <v>0</v>
      </c>
      <c r="F117" s="72">
        <v>0</v>
      </c>
      <c r="G117" s="72">
        <v>0</v>
      </c>
    </row>
    <row r="118" spans="1:7" ht="18.75" customHeight="1" x14ac:dyDescent="0.3">
      <c r="A118" s="69">
        <v>205.02</v>
      </c>
      <c r="B118" s="70" t="s">
        <v>410</v>
      </c>
      <c r="C118" s="69" t="s">
        <v>411</v>
      </c>
      <c r="D118" s="72">
        <v>0</v>
      </c>
      <c r="E118" s="72">
        <v>0</v>
      </c>
      <c r="F118" s="72">
        <v>0</v>
      </c>
      <c r="G118" s="72">
        <v>0</v>
      </c>
    </row>
    <row r="119" spans="1:7" ht="18.75" customHeight="1" x14ac:dyDescent="0.3">
      <c r="A119" s="69">
        <v>205.03</v>
      </c>
      <c r="B119" s="70" t="s">
        <v>412</v>
      </c>
      <c r="C119" s="69" t="s">
        <v>413</v>
      </c>
      <c r="D119" s="72">
        <v>0</v>
      </c>
      <c r="E119" s="72">
        <v>0</v>
      </c>
      <c r="F119" s="72">
        <v>0</v>
      </c>
      <c r="G119" s="72">
        <v>0</v>
      </c>
    </row>
    <row r="120" spans="1:7" ht="18.75" customHeight="1" x14ac:dyDescent="0.3">
      <c r="A120" s="69">
        <v>205.06</v>
      </c>
      <c r="B120" s="70" t="s">
        <v>414</v>
      </c>
      <c r="C120" s="69" t="s">
        <v>415</v>
      </c>
      <c r="D120" s="72">
        <v>0</v>
      </c>
      <c r="E120" s="72">
        <v>0</v>
      </c>
      <c r="F120" s="72">
        <v>0</v>
      </c>
      <c r="G120" s="72">
        <v>0</v>
      </c>
    </row>
    <row r="121" spans="1:7" ht="18.75" customHeight="1" x14ac:dyDescent="0.3">
      <c r="A121" s="69">
        <v>206</v>
      </c>
      <c r="B121" s="70" t="s">
        <v>416</v>
      </c>
      <c r="C121" s="69" t="s">
        <v>417</v>
      </c>
      <c r="D121" s="72">
        <v>0</v>
      </c>
      <c r="E121" s="72">
        <v>0</v>
      </c>
      <c r="F121" s="72">
        <v>0</v>
      </c>
      <c r="G121" s="72">
        <v>0</v>
      </c>
    </row>
    <row r="122" spans="1:7" ht="18.75" customHeight="1" x14ac:dyDescent="0.3">
      <c r="A122" s="69">
        <v>206.01</v>
      </c>
      <c r="B122" s="70" t="s">
        <v>418</v>
      </c>
      <c r="C122" s="69" t="s">
        <v>419</v>
      </c>
      <c r="D122" s="72">
        <v>0</v>
      </c>
      <c r="E122" s="72">
        <v>0</v>
      </c>
      <c r="F122" s="72">
        <v>0</v>
      </c>
      <c r="G122" s="72">
        <v>0</v>
      </c>
    </row>
    <row r="123" spans="1:7" ht="18.75" customHeight="1" x14ac:dyDescent="0.3">
      <c r="A123" s="69">
        <v>206.02</v>
      </c>
      <c r="B123" s="70" t="s">
        <v>420</v>
      </c>
      <c r="C123" s="69" t="s">
        <v>421</v>
      </c>
      <c r="D123" s="72">
        <v>0</v>
      </c>
      <c r="E123" s="72">
        <v>0</v>
      </c>
      <c r="F123" s="72">
        <v>0</v>
      </c>
      <c r="G123" s="72">
        <v>0</v>
      </c>
    </row>
    <row r="124" spans="1:7" ht="18.75" customHeight="1" x14ac:dyDescent="0.3">
      <c r="A124" s="69">
        <v>206.05</v>
      </c>
      <c r="B124" s="70" t="s">
        <v>422</v>
      </c>
      <c r="C124" s="69" t="s">
        <v>423</v>
      </c>
      <c r="D124" s="72">
        <v>0</v>
      </c>
      <c r="E124" s="72">
        <v>0</v>
      </c>
      <c r="F124" s="72">
        <v>0</v>
      </c>
      <c r="G124" s="72">
        <v>0</v>
      </c>
    </row>
    <row r="125" spans="1:7" ht="18.75" customHeight="1" x14ac:dyDescent="0.3">
      <c r="A125" s="69">
        <v>207</v>
      </c>
      <c r="B125" s="70" t="s">
        <v>424</v>
      </c>
      <c r="C125" s="69" t="s">
        <v>425</v>
      </c>
      <c r="D125" s="72">
        <v>0</v>
      </c>
      <c r="E125" s="72">
        <v>0</v>
      </c>
      <c r="F125" s="72">
        <v>0</v>
      </c>
      <c r="G125" s="72">
        <v>0</v>
      </c>
    </row>
    <row r="126" spans="1:7" ht="18.75" customHeight="1" x14ac:dyDescent="0.3">
      <c r="A126" s="69">
        <v>207.01</v>
      </c>
      <c r="B126" s="70" t="s">
        <v>426</v>
      </c>
      <c r="C126" s="69" t="s">
        <v>427</v>
      </c>
      <c r="D126" s="72">
        <v>0</v>
      </c>
      <c r="E126" s="72">
        <v>0</v>
      </c>
      <c r="F126" s="72">
        <v>0</v>
      </c>
      <c r="G126" s="72">
        <v>0</v>
      </c>
    </row>
    <row r="127" spans="1:7" ht="18.75" customHeight="1" x14ac:dyDescent="0.3">
      <c r="A127" s="69">
        <v>207.02</v>
      </c>
      <c r="B127" s="70" t="s">
        <v>428</v>
      </c>
      <c r="C127" s="69" t="s">
        <v>429</v>
      </c>
      <c r="D127" s="72">
        <v>0</v>
      </c>
      <c r="E127" s="72">
        <v>0</v>
      </c>
      <c r="F127" s="72">
        <v>0</v>
      </c>
      <c r="G127" s="72">
        <v>0</v>
      </c>
    </row>
    <row r="128" spans="1:7" ht="18.75" customHeight="1" x14ac:dyDescent="0.3">
      <c r="A128" s="69">
        <v>207</v>
      </c>
      <c r="B128" s="70" t="s">
        <v>430</v>
      </c>
      <c r="C128" s="69" t="s">
        <v>431</v>
      </c>
      <c r="D128" s="72">
        <v>0</v>
      </c>
      <c r="E128" s="72">
        <v>0</v>
      </c>
      <c r="F128" s="72">
        <v>0</v>
      </c>
      <c r="G128" s="72">
        <v>0</v>
      </c>
    </row>
    <row r="129" spans="1:7" ht="18.75" customHeight="1" x14ac:dyDescent="0.3">
      <c r="A129" s="69">
        <v>208</v>
      </c>
      <c r="B129" s="70" t="s">
        <v>432</v>
      </c>
      <c r="C129" s="69" t="s">
        <v>433</v>
      </c>
      <c r="D129" s="72">
        <v>0</v>
      </c>
      <c r="E129" s="72">
        <v>0</v>
      </c>
      <c r="F129" s="72">
        <v>0</v>
      </c>
      <c r="G129" s="72">
        <v>0</v>
      </c>
    </row>
    <row r="130" spans="1:7" ht="18.75" customHeight="1" x14ac:dyDescent="0.3">
      <c r="A130" s="69">
        <v>208.01</v>
      </c>
      <c r="B130" s="70" t="s">
        <v>434</v>
      </c>
      <c r="C130" s="69" t="s">
        <v>435</v>
      </c>
      <c r="D130" s="72">
        <v>0</v>
      </c>
      <c r="E130" s="72">
        <v>0</v>
      </c>
      <c r="F130" s="72">
        <v>0</v>
      </c>
      <c r="G130" s="72">
        <v>0</v>
      </c>
    </row>
    <row r="131" spans="1:7" ht="18.75" customHeight="1" x14ac:dyDescent="0.3">
      <c r="A131" s="69">
        <v>208.02</v>
      </c>
      <c r="B131" s="70" t="s">
        <v>436</v>
      </c>
      <c r="C131" s="69" t="s">
        <v>437</v>
      </c>
      <c r="D131" s="72">
        <v>0</v>
      </c>
      <c r="E131" s="72">
        <v>0</v>
      </c>
      <c r="F131" s="72">
        <v>0</v>
      </c>
      <c r="G131" s="72">
        <v>0</v>
      </c>
    </row>
    <row r="132" spans="1:7" ht="18.75" customHeight="1" x14ac:dyDescent="0.3">
      <c r="A132" s="69">
        <v>209</v>
      </c>
      <c r="B132" s="70" t="s">
        <v>438</v>
      </c>
      <c r="C132" s="69" t="s">
        <v>439</v>
      </c>
      <c r="D132" s="72">
        <v>0</v>
      </c>
      <c r="E132" s="72">
        <v>0</v>
      </c>
      <c r="F132" s="72">
        <v>0</v>
      </c>
      <c r="G132" s="72">
        <v>0</v>
      </c>
    </row>
    <row r="133" spans="1:7" ht="18.75" customHeight="1" x14ac:dyDescent="0.3">
      <c r="A133" s="69">
        <v>209.01</v>
      </c>
      <c r="B133" s="70" t="s">
        <v>440</v>
      </c>
      <c r="C133" s="69" t="s">
        <v>441</v>
      </c>
      <c r="D133" s="72">
        <v>0</v>
      </c>
      <c r="E133" s="72">
        <v>0</v>
      </c>
      <c r="F133" s="72">
        <v>0</v>
      </c>
      <c r="G133" s="72">
        <v>0</v>
      </c>
    </row>
    <row r="134" spans="1:7" ht="18.75" customHeight="1" x14ac:dyDescent="0.3">
      <c r="A134" s="69">
        <v>209.02</v>
      </c>
      <c r="B134" s="70" t="s">
        <v>442</v>
      </c>
      <c r="C134" s="69" t="s">
        <v>443</v>
      </c>
      <c r="D134" s="72">
        <v>0</v>
      </c>
      <c r="E134" s="72">
        <v>0</v>
      </c>
      <c r="F134" s="72">
        <v>0</v>
      </c>
      <c r="G134" s="72">
        <v>0</v>
      </c>
    </row>
    <row r="135" spans="1:7" ht="18.75" customHeight="1" x14ac:dyDescent="0.3">
      <c r="A135" s="69">
        <v>210</v>
      </c>
      <c r="B135" s="70" t="s">
        <v>444</v>
      </c>
      <c r="C135" s="69" t="s">
        <v>445</v>
      </c>
      <c r="D135" s="72">
        <v>0</v>
      </c>
      <c r="E135" s="72">
        <v>0</v>
      </c>
      <c r="F135" s="72">
        <v>0</v>
      </c>
      <c r="G135" s="72">
        <v>0</v>
      </c>
    </row>
    <row r="136" spans="1:7" ht="18.75" customHeight="1" x14ac:dyDescent="0.3">
      <c r="A136" s="69">
        <v>210.01</v>
      </c>
      <c r="B136" s="70" t="s">
        <v>446</v>
      </c>
      <c r="C136" s="69" t="s">
        <v>447</v>
      </c>
      <c r="D136" s="72">
        <v>0</v>
      </c>
      <c r="E136" s="72">
        <v>0</v>
      </c>
      <c r="F136" s="72">
        <v>0</v>
      </c>
      <c r="G136" s="72">
        <v>0</v>
      </c>
    </row>
    <row r="137" spans="1:7" ht="18.75" customHeight="1" x14ac:dyDescent="0.3">
      <c r="A137" s="69">
        <v>210.02</v>
      </c>
      <c r="B137" s="70" t="s">
        <v>448</v>
      </c>
      <c r="C137" s="69" t="s">
        <v>449</v>
      </c>
      <c r="D137" s="72">
        <v>0</v>
      </c>
      <c r="E137" s="72">
        <v>0</v>
      </c>
      <c r="F137" s="72">
        <v>0</v>
      </c>
      <c r="G137" s="72">
        <v>0</v>
      </c>
    </row>
    <row r="138" spans="1:7" ht="18.75" customHeight="1" x14ac:dyDescent="0.3">
      <c r="A138" s="69">
        <v>210.03</v>
      </c>
      <c r="B138" s="70" t="s">
        <v>450</v>
      </c>
      <c r="C138" s="69" t="s">
        <v>451</v>
      </c>
      <c r="D138" s="72">
        <v>0</v>
      </c>
      <c r="E138" s="72">
        <v>0</v>
      </c>
      <c r="F138" s="72">
        <v>0</v>
      </c>
      <c r="G138" s="72">
        <v>0</v>
      </c>
    </row>
    <row r="139" spans="1:7" ht="18.75" customHeight="1" x14ac:dyDescent="0.3">
      <c r="A139" s="69">
        <v>210.05</v>
      </c>
      <c r="B139" s="70" t="s">
        <v>452</v>
      </c>
      <c r="C139" s="69" t="s">
        <v>453</v>
      </c>
      <c r="D139" s="72">
        <v>0</v>
      </c>
      <c r="E139" s="72">
        <v>0</v>
      </c>
      <c r="F139" s="72">
        <v>0</v>
      </c>
      <c r="G139" s="72">
        <v>0</v>
      </c>
    </row>
    <row r="140" spans="1:7" ht="18.75" customHeight="1" x14ac:dyDescent="0.3">
      <c r="A140" s="69">
        <v>211</v>
      </c>
      <c r="B140" s="70" t="s">
        <v>454</v>
      </c>
      <c r="C140" s="69" t="s">
        <v>455</v>
      </c>
      <c r="D140" s="72">
        <v>0</v>
      </c>
      <c r="E140" s="72">
        <v>0</v>
      </c>
      <c r="F140" s="72">
        <v>0</v>
      </c>
      <c r="G140" s="72">
        <v>0</v>
      </c>
    </row>
    <row r="141" spans="1:7" ht="18.75" customHeight="1" x14ac:dyDescent="0.3">
      <c r="A141" s="69">
        <v>211.01</v>
      </c>
      <c r="B141" s="70" t="s">
        <v>456</v>
      </c>
      <c r="C141" s="69" t="s">
        <v>457</v>
      </c>
      <c r="D141" s="72">
        <v>0</v>
      </c>
      <c r="E141" s="72">
        <v>0</v>
      </c>
      <c r="F141" s="72">
        <v>0</v>
      </c>
      <c r="G141" s="72">
        <v>0</v>
      </c>
    </row>
    <row r="142" spans="1:7" ht="18.75" customHeight="1" x14ac:dyDescent="0.3">
      <c r="A142" s="69">
        <v>211.02</v>
      </c>
      <c r="B142" s="70" t="s">
        <v>458</v>
      </c>
      <c r="C142" s="69" t="s">
        <v>459</v>
      </c>
      <c r="D142" s="72">
        <v>0</v>
      </c>
      <c r="E142" s="72">
        <v>0</v>
      </c>
      <c r="F142" s="72">
        <v>0</v>
      </c>
      <c r="G142" s="72">
        <v>0</v>
      </c>
    </row>
    <row r="143" spans="1:7" ht="18.75" customHeight="1" x14ac:dyDescent="0.3">
      <c r="A143" s="69">
        <v>211.03</v>
      </c>
      <c r="B143" s="70" t="s">
        <v>460</v>
      </c>
      <c r="C143" s="69" t="s">
        <v>461</v>
      </c>
      <c r="D143" s="72">
        <v>0</v>
      </c>
      <c r="E143" s="72">
        <v>0</v>
      </c>
      <c r="F143" s="72">
        <v>0</v>
      </c>
      <c r="G143" s="72">
        <v>0</v>
      </c>
    </row>
    <row r="144" spans="1:7" ht="18.75" customHeight="1" x14ac:dyDescent="0.3">
      <c r="A144" s="69">
        <v>212</v>
      </c>
      <c r="B144" s="70" t="s">
        <v>462</v>
      </c>
      <c r="C144" s="69" t="s">
        <v>463</v>
      </c>
      <c r="D144" s="72">
        <v>0</v>
      </c>
      <c r="E144" s="72">
        <v>0</v>
      </c>
      <c r="F144" s="72">
        <v>0</v>
      </c>
      <c r="G144" s="72">
        <v>0</v>
      </c>
    </row>
    <row r="145" spans="1:7" ht="18.75" customHeight="1" x14ac:dyDescent="0.3">
      <c r="A145" s="69">
        <v>212.01</v>
      </c>
      <c r="B145" s="70" t="s">
        <v>464</v>
      </c>
      <c r="C145" s="69" t="s">
        <v>465</v>
      </c>
      <c r="D145" s="72">
        <v>0</v>
      </c>
      <c r="E145" s="72">
        <v>0</v>
      </c>
      <c r="F145" s="72">
        <v>0</v>
      </c>
      <c r="G145" s="72">
        <v>0</v>
      </c>
    </row>
    <row r="146" spans="1:7" ht="18.75" customHeight="1" x14ac:dyDescent="0.3">
      <c r="A146" s="69">
        <v>213</v>
      </c>
      <c r="B146" s="70" t="s">
        <v>466</v>
      </c>
      <c r="C146" s="69" t="s">
        <v>467</v>
      </c>
      <c r="D146" s="72">
        <v>0</v>
      </c>
      <c r="E146" s="72">
        <v>0</v>
      </c>
      <c r="F146" s="72">
        <v>0</v>
      </c>
      <c r="G146" s="72">
        <v>0</v>
      </c>
    </row>
    <row r="147" spans="1:7" ht="18.75" customHeight="1" x14ac:dyDescent="0.3">
      <c r="A147" s="69">
        <v>213.01</v>
      </c>
      <c r="B147" s="70" t="s">
        <v>468</v>
      </c>
      <c r="C147" s="69" t="s">
        <v>469</v>
      </c>
      <c r="D147" s="72">
        <v>0</v>
      </c>
      <c r="E147" s="72">
        <v>0</v>
      </c>
      <c r="F147" s="72">
        <v>0</v>
      </c>
      <c r="G147" s="72">
        <v>0</v>
      </c>
    </row>
    <row r="148" spans="1:7" ht="18.75" customHeight="1" x14ac:dyDescent="0.3">
      <c r="A148" s="69">
        <v>213.02</v>
      </c>
      <c r="B148" s="70" t="s">
        <v>470</v>
      </c>
      <c r="C148" s="69" t="s">
        <v>471</v>
      </c>
      <c r="D148" s="72">
        <v>0</v>
      </c>
      <c r="E148" s="72">
        <v>0</v>
      </c>
      <c r="F148" s="72">
        <v>0</v>
      </c>
      <c r="G148" s="72">
        <v>0</v>
      </c>
    </row>
    <row r="149" spans="1:7" ht="18.75" customHeight="1" x14ac:dyDescent="0.3">
      <c r="A149" s="69">
        <v>213.03</v>
      </c>
      <c r="B149" s="70" t="s">
        <v>472</v>
      </c>
      <c r="C149" s="69" t="s">
        <v>473</v>
      </c>
      <c r="D149" s="72">
        <v>0</v>
      </c>
      <c r="E149" s="72">
        <v>0</v>
      </c>
      <c r="F149" s="72">
        <v>0</v>
      </c>
      <c r="G149" s="72">
        <v>0</v>
      </c>
    </row>
    <row r="150" spans="1:7" ht="18.75" customHeight="1" x14ac:dyDescent="0.3">
      <c r="A150" s="69">
        <v>213.04</v>
      </c>
      <c r="B150" s="70" t="s">
        <v>474</v>
      </c>
      <c r="C150" s="69" t="s">
        <v>465</v>
      </c>
      <c r="D150" s="72">
        <v>0</v>
      </c>
      <c r="E150" s="72">
        <v>0</v>
      </c>
      <c r="F150" s="72">
        <v>0</v>
      </c>
      <c r="G150" s="72">
        <v>0</v>
      </c>
    </row>
    <row r="151" spans="1:7" ht="18.75" customHeight="1" x14ac:dyDescent="0.3">
      <c r="A151" s="69">
        <v>213.05</v>
      </c>
      <c r="B151" s="70" t="s">
        <v>475</v>
      </c>
      <c r="C151" s="69" t="s">
        <v>476</v>
      </c>
      <c r="D151" s="72">
        <v>0</v>
      </c>
      <c r="E151" s="72">
        <v>0</v>
      </c>
      <c r="F151" s="72">
        <v>0</v>
      </c>
      <c r="G151" s="72">
        <v>0</v>
      </c>
    </row>
    <row r="152" spans="1:7" ht="18.75" customHeight="1" x14ac:dyDescent="0.3">
      <c r="A152" s="69">
        <v>213.07</v>
      </c>
      <c r="B152" s="70" t="s">
        <v>477</v>
      </c>
      <c r="C152" s="69" t="s">
        <v>478</v>
      </c>
      <c r="D152" s="72">
        <v>0</v>
      </c>
      <c r="E152" s="72">
        <v>0</v>
      </c>
      <c r="F152" s="72">
        <v>0</v>
      </c>
      <c r="G152" s="72">
        <v>0</v>
      </c>
    </row>
    <row r="153" spans="1:7" ht="18.75" customHeight="1" x14ac:dyDescent="0.3">
      <c r="A153" s="69">
        <v>215</v>
      </c>
      <c r="B153" s="70" t="s">
        <v>479</v>
      </c>
      <c r="C153" s="69" t="s">
        <v>480</v>
      </c>
      <c r="D153" s="72">
        <v>0</v>
      </c>
      <c r="E153" s="72">
        <v>0</v>
      </c>
      <c r="F153" s="72">
        <v>0</v>
      </c>
      <c r="G153" s="72">
        <v>0</v>
      </c>
    </row>
    <row r="154" spans="1:7" ht="18.75" customHeight="1" x14ac:dyDescent="0.3">
      <c r="A154" s="69">
        <v>215.01</v>
      </c>
      <c r="B154" s="70" t="s">
        <v>481</v>
      </c>
      <c r="C154" s="69" t="s">
        <v>482</v>
      </c>
      <c r="D154" s="72">
        <v>0</v>
      </c>
      <c r="E154" s="72">
        <v>0</v>
      </c>
      <c r="F154" s="72">
        <v>0</v>
      </c>
      <c r="G154" s="72">
        <v>0</v>
      </c>
    </row>
    <row r="155" spans="1:7" ht="18.75" customHeight="1" x14ac:dyDescent="0.3">
      <c r="A155" s="69">
        <v>216</v>
      </c>
      <c r="B155" s="70" t="s">
        <v>483</v>
      </c>
      <c r="C155" s="69" t="s">
        <v>484</v>
      </c>
      <c r="D155" s="72">
        <v>0</v>
      </c>
      <c r="E155" s="72">
        <v>0</v>
      </c>
      <c r="F155" s="72">
        <v>0</v>
      </c>
      <c r="G155" s="72">
        <v>0</v>
      </c>
    </row>
    <row r="156" spans="1:7" ht="18.75" customHeight="1" x14ac:dyDescent="0.3">
      <c r="A156" s="69">
        <v>216.01</v>
      </c>
      <c r="B156" s="70" t="s">
        <v>485</v>
      </c>
      <c r="C156" s="69" t="s">
        <v>486</v>
      </c>
      <c r="D156" s="72">
        <v>0</v>
      </c>
      <c r="E156" s="72">
        <v>0</v>
      </c>
      <c r="F156" s="72">
        <v>0</v>
      </c>
      <c r="G156" s="72">
        <v>0</v>
      </c>
    </row>
    <row r="157" spans="1:7" ht="18.75" customHeight="1" x14ac:dyDescent="0.3">
      <c r="A157" s="69">
        <v>216.02</v>
      </c>
      <c r="B157" s="70" t="s">
        <v>487</v>
      </c>
      <c r="C157" s="69" t="s">
        <v>488</v>
      </c>
      <c r="D157" s="72">
        <v>0</v>
      </c>
      <c r="E157" s="72">
        <v>0</v>
      </c>
      <c r="F157" s="72">
        <v>0</v>
      </c>
      <c r="G157" s="72">
        <v>0</v>
      </c>
    </row>
    <row r="158" spans="1:7" ht="18.75" customHeight="1" x14ac:dyDescent="0.3">
      <c r="A158" s="69">
        <v>216.03</v>
      </c>
      <c r="B158" s="70" t="s">
        <v>489</v>
      </c>
      <c r="C158" s="69" t="s">
        <v>490</v>
      </c>
      <c r="D158" s="72">
        <v>0</v>
      </c>
      <c r="E158" s="72">
        <v>0</v>
      </c>
      <c r="F158" s="72">
        <v>0</v>
      </c>
      <c r="G158" s="72">
        <v>0</v>
      </c>
    </row>
    <row r="159" spans="1:7" ht="18.75" customHeight="1" x14ac:dyDescent="0.3">
      <c r="A159" s="69">
        <v>216.04</v>
      </c>
      <c r="B159" s="70" t="s">
        <v>491</v>
      </c>
      <c r="C159" s="69" t="s">
        <v>492</v>
      </c>
      <c r="D159" s="72">
        <v>0</v>
      </c>
      <c r="E159" s="72">
        <v>0</v>
      </c>
      <c r="F159" s="72">
        <v>0</v>
      </c>
      <c r="G159" s="72">
        <v>0</v>
      </c>
    </row>
    <row r="160" spans="1:7" ht="18.75" customHeight="1" x14ac:dyDescent="0.3">
      <c r="A160" s="69">
        <v>216.1</v>
      </c>
      <c r="B160" s="70" t="s">
        <v>493</v>
      </c>
      <c r="C160" s="69" t="s">
        <v>494</v>
      </c>
      <c r="D160" s="72">
        <v>0</v>
      </c>
      <c r="E160" s="72">
        <v>0</v>
      </c>
      <c r="F160" s="72">
        <v>0</v>
      </c>
      <c r="G160" s="72">
        <v>0</v>
      </c>
    </row>
    <row r="161" spans="1:7" ht="18.75" customHeight="1" x14ac:dyDescent="0.3">
      <c r="A161" s="69">
        <v>216.11</v>
      </c>
      <c r="B161" s="70" t="s">
        <v>495</v>
      </c>
      <c r="C161" s="69" t="s">
        <v>496</v>
      </c>
      <c r="D161" s="72">
        <v>0</v>
      </c>
      <c r="E161" s="72">
        <v>0</v>
      </c>
      <c r="F161" s="72">
        <v>0</v>
      </c>
      <c r="G161" s="72">
        <v>0</v>
      </c>
    </row>
    <row r="162" spans="1:7" ht="18.75" customHeight="1" x14ac:dyDescent="0.3">
      <c r="A162" s="69">
        <v>216.12</v>
      </c>
      <c r="B162" s="70" t="s">
        <v>497</v>
      </c>
      <c r="C162" s="69" t="s">
        <v>498</v>
      </c>
      <c r="D162" s="72">
        <v>0</v>
      </c>
      <c r="E162" s="72">
        <v>0</v>
      </c>
      <c r="F162" s="72">
        <v>0</v>
      </c>
      <c r="G162" s="72">
        <v>0</v>
      </c>
    </row>
    <row r="163" spans="1:7" ht="18.75" customHeight="1" x14ac:dyDescent="0.3">
      <c r="A163" s="69">
        <v>217</v>
      </c>
      <c r="B163" s="70" t="s">
        <v>499</v>
      </c>
      <c r="C163" s="69" t="s">
        <v>500</v>
      </c>
      <c r="D163" s="72">
        <v>0</v>
      </c>
      <c r="E163" s="72">
        <v>0</v>
      </c>
      <c r="F163" s="72">
        <v>0</v>
      </c>
      <c r="G163" s="72">
        <v>0</v>
      </c>
    </row>
    <row r="164" spans="1:7" ht="18.75" customHeight="1" x14ac:dyDescent="0.3">
      <c r="A164" s="69">
        <v>217.01</v>
      </c>
      <c r="B164" s="70" t="s">
        <v>501</v>
      </c>
      <c r="C164" s="69" t="s">
        <v>502</v>
      </c>
      <c r="D164" s="72">
        <v>0</v>
      </c>
      <c r="E164" s="72">
        <v>0</v>
      </c>
      <c r="F164" s="72">
        <v>0</v>
      </c>
      <c r="G164" s="72">
        <v>0</v>
      </c>
    </row>
    <row r="165" spans="1:7" ht="18.75" customHeight="1" x14ac:dyDescent="0.3">
      <c r="A165" s="69">
        <v>218</v>
      </c>
      <c r="B165" s="70" t="s">
        <v>503</v>
      </c>
      <c r="C165" s="69" t="s">
        <v>504</v>
      </c>
      <c r="D165" s="72">
        <v>0</v>
      </c>
      <c r="E165" s="72">
        <v>0</v>
      </c>
      <c r="F165" s="72">
        <v>0</v>
      </c>
      <c r="G165" s="72">
        <v>0</v>
      </c>
    </row>
    <row r="166" spans="1:7" ht="18.75" customHeight="1" x14ac:dyDescent="0.3">
      <c r="A166" s="69">
        <v>218.01</v>
      </c>
      <c r="B166" s="70" t="s">
        <v>505</v>
      </c>
      <c r="C166" s="69" t="s">
        <v>506</v>
      </c>
      <c r="D166" s="72">
        <v>0</v>
      </c>
      <c r="E166" s="72">
        <v>0</v>
      </c>
      <c r="F166" s="72">
        <v>0</v>
      </c>
      <c r="G166" s="72">
        <v>0</v>
      </c>
    </row>
    <row r="167" spans="1:7" ht="18.75" customHeight="1" x14ac:dyDescent="0.3">
      <c r="A167" s="69">
        <v>251</v>
      </c>
      <c r="B167" s="70" t="s">
        <v>507</v>
      </c>
      <c r="C167" s="69" t="s">
        <v>508</v>
      </c>
      <c r="D167" s="72">
        <v>0</v>
      </c>
      <c r="E167" s="72">
        <v>0</v>
      </c>
      <c r="F167" s="72">
        <v>0</v>
      </c>
      <c r="G167" s="72">
        <v>0</v>
      </c>
    </row>
    <row r="168" spans="1:7" ht="18.75" customHeight="1" x14ac:dyDescent="0.3">
      <c r="A168" s="69">
        <v>251.01</v>
      </c>
      <c r="B168" s="70" t="s">
        <v>509</v>
      </c>
      <c r="C168" s="69" t="s">
        <v>409</v>
      </c>
      <c r="D168" s="72">
        <v>0</v>
      </c>
      <c r="E168" s="72">
        <v>0</v>
      </c>
      <c r="F168" s="72">
        <v>0</v>
      </c>
      <c r="G168" s="72">
        <v>0</v>
      </c>
    </row>
    <row r="169" spans="1:7" ht="18.75" customHeight="1" x14ac:dyDescent="0.3">
      <c r="A169" s="69">
        <v>251.02</v>
      </c>
      <c r="B169" s="70" t="s">
        <v>510</v>
      </c>
      <c r="C169" s="69" t="s">
        <v>511</v>
      </c>
      <c r="D169" s="72">
        <v>0</v>
      </c>
      <c r="E169" s="72">
        <v>0</v>
      </c>
      <c r="F169" s="72">
        <v>0</v>
      </c>
      <c r="G169" s="72">
        <v>0</v>
      </c>
    </row>
    <row r="170" spans="1:7" ht="18.75" customHeight="1" x14ac:dyDescent="0.3">
      <c r="A170" s="69">
        <v>251.03</v>
      </c>
      <c r="B170" s="70" t="s">
        <v>512</v>
      </c>
      <c r="C170" s="69" t="s">
        <v>513</v>
      </c>
      <c r="D170" s="72">
        <v>0</v>
      </c>
      <c r="E170" s="72">
        <v>0</v>
      </c>
      <c r="F170" s="72">
        <v>0</v>
      </c>
      <c r="G170" s="72">
        <v>0</v>
      </c>
    </row>
    <row r="171" spans="1:7" ht="18.75" customHeight="1" x14ac:dyDescent="0.3">
      <c r="A171" s="69">
        <v>251.06</v>
      </c>
      <c r="B171" s="70" t="s">
        <v>514</v>
      </c>
      <c r="C171" s="69" t="s">
        <v>515</v>
      </c>
      <c r="D171" s="72">
        <v>0</v>
      </c>
      <c r="E171" s="72">
        <v>0</v>
      </c>
      <c r="F171" s="72">
        <v>0</v>
      </c>
      <c r="G171" s="72">
        <v>0</v>
      </c>
    </row>
    <row r="172" spans="1:7" ht="18.75" customHeight="1" x14ac:dyDescent="0.3">
      <c r="A172" s="69">
        <v>252</v>
      </c>
      <c r="B172" s="70" t="s">
        <v>516</v>
      </c>
      <c r="C172" s="69" t="s">
        <v>517</v>
      </c>
      <c r="D172" s="72">
        <v>0</v>
      </c>
      <c r="E172" s="72">
        <v>0</v>
      </c>
      <c r="F172" s="72">
        <v>0</v>
      </c>
      <c r="G172" s="72">
        <v>0</v>
      </c>
    </row>
    <row r="173" spans="1:7" ht="18.75" customHeight="1" x14ac:dyDescent="0.3">
      <c r="A173" s="69">
        <v>252.01</v>
      </c>
      <c r="B173" s="70" t="s">
        <v>518</v>
      </c>
      <c r="C173" s="69" t="s">
        <v>519</v>
      </c>
      <c r="D173" s="72">
        <v>0</v>
      </c>
      <c r="E173" s="72">
        <v>0</v>
      </c>
      <c r="F173" s="72">
        <v>0</v>
      </c>
      <c r="G173" s="72">
        <v>0</v>
      </c>
    </row>
    <row r="174" spans="1:7" ht="18.75" customHeight="1" x14ac:dyDescent="0.3">
      <c r="A174" s="69">
        <v>252.02</v>
      </c>
      <c r="B174" s="70" t="s">
        <v>520</v>
      </c>
      <c r="C174" s="69" t="s">
        <v>521</v>
      </c>
      <c r="D174" s="72">
        <v>0</v>
      </c>
      <c r="E174" s="72">
        <v>0</v>
      </c>
      <c r="F174" s="72">
        <v>0</v>
      </c>
      <c r="G174" s="72">
        <v>0</v>
      </c>
    </row>
    <row r="175" spans="1:7" ht="18.75" customHeight="1" x14ac:dyDescent="0.3">
      <c r="A175" s="69">
        <v>252.03</v>
      </c>
      <c r="B175" s="70" t="s">
        <v>522</v>
      </c>
      <c r="C175" s="69" t="s">
        <v>523</v>
      </c>
      <c r="D175" s="72">
        <v>0</v>
      </c>
      <c r="E175" s="72">
        <v>0</v>
      </c>
      <c r="F175" s="72">
        <v>0</v>
      </c>
      <c r="G175" s="72">
        <v>0</v>
      </c>
    </row>
    <row r="176" spans="1:7" ht="18.75" customHeight="1" x14ac:dyDescent="0.3">
      <c r="A176" s="69">
        <v>252.04</v>
      </c>
      <c r="B176" s="70" t="s">
        <v>524</v>
      </c>
      <c r="C176" s="69" t="s">
        <v>525</v>
      </c>
      <c r="D176" s="72">
        <v>0</v>
      </c>
      <c r="E176" s="72">
        <v>0</v>
      </c>
      <c r="F176" s="72">
        <v>0</v>
      </c>
      <c r="G176" s="72">
        <v>0</v>
      </c>
    </row>
    <row r="177" spans="1:7" ht="18.75" customHeight="1" x14ac:dyDescent="0.3">
      <c r="A177" s="69">
        <v>252.11</v>
      </c>
      <c r="B177" s="70" t="s">
        <v>526</v>
      </c>
      <c r="C177" s="69" t="s">
        <v>527</v>
      </c>
      <c r="D177" s="72">
        <v>0</v>
      </c>
      <c r="E177" s="72">
        <v>0</v>
      </c>
      <c r="F177" s="72">
        <v>0</v>
      </c>
      <c r="G177" s="72">
        <v>0</v>
      </c>
    </row>
    <row r="178" spans="1:7" ht="18.75" customHeight="1" x14ac:dyDescent="0.3">
      <c r="A178" s="69">
        <v>252.12</v>
      </c>
      <c r="B178" s="70" t="s">
        <v>528</v>
      </c>
      <c r="C178" s="69" t="s">
        <v>529</v>
      </c>
      <c r="D178" s="72">
        <v>0</v>
      </c>
      <c r="E178" s="72">
        <v>0</v>
      </c>
      <c r="F178" s="72">
        <v>0</v>
      </c>
      <c r="G178" s="72">
        <v>0</v>
      </c>
    </row>
    <row r="179" spans="1:7" ht="18.75" customHeight="1" x14ac:dyDescent="0.3">
      <c r="A179" s="69">
        <v>252.17</v>
      </c>
      <c r="B179" s="70" t="s">
        <v>530</v>
      </c>
      <c r="C179" s="69" t="s">
        <v>531</v>
      </c>
      <c r="D179" s="72">
        <v>0</v>
      </c>
      <c r="E179" s="72">
        <v>0</v>
      </c>
      <c r="F179" s="72">
        <v>0</v>
      </c>
      <c r="G179" s="72">
        <v>0</v>
      </c>
    </row>
    <row r="180" spans="1:7" ht="18.75" customHeight="1" x14ac:dyDescent="0.3">
      <c r="A180" s="69">
        <v>253</v>
      </c>
      <c r="B180" s="70" t="s">
        <v>532</v>
      </c>
      <c r="C180" s="69" t="s">
        <v>533</v>
      </c>
      <c r="D180" s="72">
        <v>0</v>
      </c>
      <c r="E180" s="72">
        <v>0</v>
      </c>
      <c r="F180" s="72">
        <v>0</v>
      </c>
      <c r="G180" s="72">
        <v>0</v>
      </c>
    </row>
    <row r="181" spans="1:7" ht="18.75" customHeight="1" x14ac:dyDescent="0.3">
      <c r="A181" s="69">
        <v>253.01</v>
      </c>
      <c r="B181" s="70" t="s">
        <v>534</v>
      </c>
      <c r="C181" s="69" t="s">
        <v>535</v>
      </c>
      <c r="D181" s="72">
        <v>0</v>
      </c>
      <c r="E181" s="72">
        <v>0</v>
      </c>
      <c r="F181" s="72">
        <v>0</v>
      </c>
      <c r="G181" s="72">
        <v>0</v>
      </c>
    </row>
    <row r="182" spans="1:7" ht="18.75" customHeight="1" x14ac:dyDescent="0.3">
      <c r="A182" s="69">
        <v>253.18</v>
      </c>
      <c r="B182" s="70" t="s">
        <v>536</v>
      </c>
      <c r="C182" s="69" t="s">
        <v>401</v>
      </c>
      <c r="D182" s="72">
        <v>0</v>
      </c>
      <c r="E182" s="72">
        <v>0</v>
      </c>
      <c r="F182" s="72">
        <v>0</v>
      </c>
      <c r="G182" s="72">
        <v>0</v>
      </c>
    </row>
    <row r="183" spans="1:7" ht="18.75" customHeight="1" x14ac:dyDescent="0.3">
      <c r="A183" s="69">
        <v>254</v>
      </c>
      <c r="B183" s="70" t="s">
        <v>537</v>
      </c>
      <c r="C183" s="69" t="s">
        <v>538</v>
      </c>
      <c r="D183" s="72">
        <v>0</v>
      </c>
      <c r="E183" s="72">
        <v>0</v>
      </c>
      <c r="F183" s="72">
        <v>0</v>
      </c>
      <c r="G183" s="72">
        <v>0</v>
      </c>
    </row>
    <row r="184" spans="1:7" ht="18.75" customHeight="1" x14ac:dyDescent="0.3">
      <c r="A184" s="69">
        <v>254.01</v>
      </c>
      <c r="B184" s="70" t="s">
        <v>539</v>
      </c>
      <c r="C184" s="69" t="s">
        <v>540</v>
      </c>
      <c r="D184" s="72">
        <v>0</v>
      </c>
      <c r="E184" s="72">
        <v>0</v>
      </c>
      <c r="F184" s="72">
        <v>0</v>
      </c>
      <c r="G184" s="72">
        <v>0</v>
      </c>
    </row>
    <row r="185" spans="1:7" ht="18.75" customHeight="1" x14ac:dyDescent="0.3">
      <c r="A185" s="69">
        <v>256</v>
      </c>
      <c r="B185" s="70" t="s">
        <v>541</v>
      </c>
      <c r="C185" s="69" t="s">
        <v>542</v>
      </c>
      <c r="D185" s="72">
        <v>0</v>
      </c>
      <c r="E185" s="72">
        <v>0</v>
      </c>
      <c r="F185" s="72">
        <v>0</v>
      </c>
      <c r="G185" s="72">
        <v>0</v>
      </c>
    </row>
    <row r="186" spans="1:7" ht="18.75" customHeight="1" x14ac:dyDescent="0.3">
      <c r="A186" s="69">
        <v>256.01</v>
      </c>
      <c r="B186" s="70" t="s">
        <v>543</v>
      </c>
      <c r="C186" s="69" t="s">
        <v>544</v>
      </c>
      <c r="D186" s="72">
        <v>0</v>
      </c>
      <c r="E186" s="72">
        <v>0</v>
      </c>
      <c r="F186" s="72">
        <v>0</v>
      </c>
      <c r="G186" s="72">
        <v>0</v>
      </c>
    </row>
    <row r="187" spans="1:7" ht="18.75" customHeight="1" x14ac:dyDescent="0.3">
      <c r="A187" s="69">
        <v>257</v>
      </c>
      <c r="B187" s="70" t="s">
        <v>545</v>
      </c>
      <c r="C187" s="69" t="s">
        <v>546</v>
      </c>
      <c r="D187" s="72">
        <v>0</v>
      </c>
      <c r="E187" s="72">
        <v>0</v>
      </c>
      <c r="F187" s="72">
        <v>0</v>
      </c>
      <c r="G187" s="72">
        <v>0</v>
      </c>
    </row>
    <row r="188" spans="1:7" ht="18.75" customHeight="1" x14ac:dyDescent="0.3">
      <c r="A188" s="69">
        <v>257.01</v>
      </c>
      <c r="B188" s="70" t="s">
        <v>547</v>
      </c>
      <c r="C188" s="69" t="s">
        <v>548</v>
      </c>
      <c r="D188" s="72">
        <v>0</v>
      </c>
      <c r="E188" s="72">
        <v>0</v>
      </c>
      <c r="F188" s="72">
        <v>0</v>
      </c>
      <c r="G188" s="72">
        <v>0</v>
      </c>
    </row>
    <row r="189" spans="1:7" ht="18.75" customHeight="1" x14ac:dyDescent="0.3">
      <c r="A189" s="69">
        <v>259</v>
      </c>
      <c r="B189" s="70" t="s">
        <v>549</v>
      </c>
      <c r="C189" s="69" t="s">
        <v>550</v>
      </c>
      <c r="D189" s="72">
        <v>0</v>
      </c>
      <c r="E189" s="72">
        <v>0</v>
      </c>
      <c r="F189" s="72">
        <v>0</v>
      </c>
      <c r="G189" s="72">
        <v>0</v>
      </c>
    </row>
    <row r="190" spans="1:7" ht="18.75" customHeight="1" x14ac:dyDescent="0.3">
      <c r="A190" s="69">
        <v>259.01</v>
      </c>
      <c r="B190" s="70" t="s">
        <v>551</v>
      </c>
      <c r="C190" s="69" t="s">
        <v>552</v>
      </c>
      <c r="D190" s="72">
        <v>0</v>
      </c>
      <c r="E190" s="72">
        <v>0</v>
      </c>
      <c r="F190" s="72">
        <v>0</v>
      </c>
      <c r="G190" s="72">
        <v>0</v>
      </c>
    </row>
    <row r="191" spans="1:7" ht="18.75" customHeight="1" x14ac:dyDescent="0.3">
      <c r="A191" s="69">
        <v>259.02999999999997</v>
      </c>
      <c r="B191" s="70" t="s">
        <v>553</v>
      </c>
      <c r="C191" s="69" t="s">
        <v>554</v>
      </c>
      <c r="D191" s="72">
        <v>0</v>
      </c>
      <c r="E191" s="72">
        <v>0</v>
      </c>
      <c r="F191" s="72">
        <v>0</v>
      </c>
      <c r="G191" s="72">
        <v>0</v>
      </c>
    </row>
    <row r="192" spans="1:7" ht="18.75" customHeight="1" x14ac:dyDescent="0.3">
      <c r="A192" s="69">
        <v>260</v>
      </c>
      <c r="B192" s="70" t="s">
        <v>555</v>
      </c>
      <c r="C192" s="69" t="s">
        <v>556</v>
      </c>
      <c r="D192" s="72">
        <v>0</v>
      </c>
      <c r="E192" s="72">
        <v>0</v>
      </c>
      <c r="F192" s="72">
        <v>0</v>
      </c>
      <c r="G192" s="72">
        <v>0</v>
      </c>
    </row>
    <row r="193" spans="1:7" ht="18.75" customHeight="1" x14ac:dyDescent="0.3">
      <c r="A193" s="69">
        <v>260.01</v>
      </c>
      <c r="B193" s="70" t="s">
        <v>557</v>
      </c>
      <c r="C193" s="69" t="s">
        <v>558</v>
      </c>
      <c r="D193" s="72">
        <v>0</v>
      </c>
      <c r="E193" s="72">
        <v>0</v>
      </c>
      <c r="F193" s="72">
        <v>0</v>
      </c>
      <c r="G193" s="72">
        <v>0</v>
      </c>
    </row>
    <row r="194" spans="1:7" ht="18.75" customHeight="1" x14ac:dyDescent="0.3">
      <c r="A194" s="69">
        <v>302</v>
      </c>
      <c r="B194" s="70" t="s">
        <v>559</v>
      </c>
      <c r="C194" s="69" t="s">
        <v>560</v>
      </c>
      <c r="D194" s="72">
        <v>0</v>
      </c>
      <c r="E194" s="72">
        <v>0</v>
      </c>
      <c r="F194" s="72">
        <v>0</v>
      </c>
      <c r="G194" s="72">
        <v>0</v>
      </c>
    </row>
    <row r="195" spans="1:7" ht="18.75" customHeight="1" x14ac:dyDescent="0.3">
      <c r="A195" s="69">
        <v>302.01</v>
      </c>
      <c r="B195" s="70" t="s">
        <v>561</v>
      </c>
      <c r="C195" s="69" t="s">
        <v>562</v>
      </c>
      <c r="D195" s="72">
        <v>0</v>
      </c>
      <c r="E195" s="72">
        <v>0</v>
      </c>
      <c r="F195" s="72">
        <v>0</v>
      </c>
      <c r="G195" s="72">
        <v>0</v>
      </c>
    </row>
    <row r="196" spans="1:7" ht="18.75" customHeight="1" x14ac:dyDescent="0.3">
      <c r="A196" s="69">
        <v>302.02</v>
      </c>
      <c r="B196" s="70" t="s">
        <v>563</v>
      </c>
      <c r="C196" s="69" t="s">
        <v>564</v>
      </c>
      <c r="D196" s="72">
        <v>0</v>
      </c>
      <c r="E196" s="72">
        <v>0</v>
      </c>
      <c r="F196" s="72">
        <v>0</v>
      </c>
      <c r="G196" s="72">
        <v>0</v>
      </c>
    </row>
    <row r="197" spans="1:7" ht="18.75" customHeight="1" x14ac:dyDescent="0.3">
      <c r="A197" s="69">
        <v>302.02999999999997</v>
      </c>
      <c r="B197" s="70" t="s">
        <v>565</v>
      </c>
      <c r="C197" s="69" t="s">
        <v>566</v>
      </c>
      <c r="D197" s="72">
        <v>0</v>
      </c>
      <c r="E197" s="72">
        <v>0</v>
      </c>
      <c r="F197" s="72">
        <v>0</v>
      </c>
      <c r="G197" s="72">
        <v>0</v>
      </c>
    </row>
    <row r="198" spans="1:7" ht="18.75" customHeight="1" x14ac:dyDescent="0.3">
      <c r="A198" s="69">
        <v>304</v>
      </c>
      <c r="B198" s="70" t="s">
        <v>567</v>
      </c>
      <c r="C198" s="69" t="s">
        <v>568</v>
      </c>
      <c r="D198" s="72">
        <v>0</v>
      </c>
      <c r="E198" s="72">
        <v>0</v>
      </c>
      <c r="F198" s="72">
        <v>0</v>
      </c>
      <c r="G198" s="72">
        <v>0</v>
      </c>
    </row>
    <row r="199" spans="1:7" ht="18.75" customHeight="1" x14ac:dyDescent="0.3">
      <c r="A199" s="69">
        <v>304.01</v>
      </c>
      <c r="B199" s="70" t="s">
        <v>569</v>
      </c>
      <c r="C199" s="69" t="s">
        <v>570</v>
      </c>
      <c r="D199" s="72">
        <v>0</v>
      </c>
      <c r="E199" s="72">
        <v>0</v>
      </c>
      <c r="F199" s="72">
        <v>0</v>
      </c>
      <c r="G199" s="72">
        <v>0</v>
      </c>
    </row>
    <row r="200" spans="1:7" ht="18.75" customHeight="1" x14ac:dyDescent="0.3">
      <c r="A200" s="69">
        <v>304.02</v>
      </c>
      <c r="B200" s="70" t="s">
        <v>571</v>
      </c>
      <c r="C200" s="69" t="s">
        <v>572</v>
      </c>
      <c r="D200" s="72">
        <v>0</v>
      </c>
      <c r="E200" s="72">
        <v>0</v>
      </c>
      <c r="F200" s="72">
        <v>0</v>
      </c>
      <c r="G200" s="72">
        <v>0</v>
      </c>
    </row>
    <row r="201" spans="1:7" ht="18.75" customHeight="1" x14ac:dyDescent="0.3">
      <c r="A201" s="69">
        <v>304.02999999999997</v>
      </c>
      <c r="B201" s="70" t="s">
        <v>573</v>
      </c>
      <c r="C201" s="69" t="s">
        <v>574</v>
      </c>
      <c r="D201" s="72">
        <v>0</v>
      </c>
      <c r="E201" s="72">
        <v>0</v>
      </c>
      <c r="F201" s="72">
        <v>0</v>
      </c>
      <c r="G201" s="72">
        <v>0</v>
      </c>
    </row>
    <row r="202" spans="1:7" ht="18.75" customHeight="1" x14ac:dyDescent="0.3">
      <c r="A202" s="69">
        <v>304.04000000000002</v>
      </c>
      <c r="B202" s="70" t="s">
        <v>575</v>
      </c>
      <c r="C202" s="69" t="s">
        <v>576</v>
      </c>
      <c r="D202" s="72">
        <v>0</v>
      </c>
      <c r="E202" s="72">
        <v>0</v>
      </c>
      <c r="F202" s="72">
        <v>0</v>
      </c>
      <c r="G202" s="72">
        <v>0</v>
      </c>
    </row>
    <row r="203" spans="1:7" ht="18.75" customHeight="1" x14ac:dyDescent="0.3">
      <c r="A203" s="69">
        <v>305</v>
      </c>
      <c r="B203" s="70" t="s">
        <v>577</v>
      </c>
      <c r="C203" s="69" t="s">
        <v>578</v>
      </c>
      <c r="D203" s="72">
        <v>0</v>
      </c>
      <c r="E203" s="72">
        <v>0</v>
      </c>
      <c r="F203" s="72">
        <v>0</v>
      </c>
      <c r="G203" s="72">
        <v>0</v>
      </c>
    </row>
    <row r="204" spans="1:7" ht="18.75" customHeight="1" x14ac:dyDescent="0.3">
      <c r="A204" s="69">
        <v>305.01</v>
      </c>
      <c r="B204" s="70" t="s">
        <v>579</v>
      </c>
      <c r="C204" s="69" t="s">
        <v>580</v>
      </c>
      <c r="D204" s="72">
        <v>0</v>
      </c>
      <c r="E204" s="72">
        <v>0</v>
      </c>
      <c r="F204" s="72">
        <v>0</v>
      </c>
      <c r="G204" s="72">
        <v>0</v>
      </c>
    </row>
    <row r="205" spans="1:7" ht="18.75" customHeight="1" x14ac:dyDescent="0.3">
      <c r="A205" s="69">
        <v>305.02</v>
      </c>
      <c r="B205" s="70" t="s">
        <v>581</v>
      </c>
      <c r="C205" s="69" t="s">
        <v>582</v>
      </c>
      <c r="D205" s="72">
        <v>0</v>
      </c>
      <c r="E205" s="72">
        <v>0</v>
      </c>
      <c r="F205" s="72">
        <v>0</v>
      </c>
      <c r="G205" s="72">
        <v>0</v>
      </c>
    </row>
    <row r="206" spans="1:7" ht="18.75" customHeight="1" x14ac:dyDescent="0.3">
      <c r="A206" s="69">
        <v>305.02999999999997</v>
      </c>
      <c r="B206" s="70" t="s">
        <v>583</v>
      </c>
      <c r="C206" s="69" t="s">
        <v>584</v>
      </c>
      <c r="D206" s="72">
        <v>0</v>
      </c>
      <c r="E206" s="72">
        <v>0</v>
      </c>
      <c r="F206" s="72">
        <v>0</v>
      </c>
      <c r="G206" s="72">
        <v>0</v>
      </c>
    </row>
    <row r="207" spans="1:7" ht="18.75" customHeight="1" x14ac:dyDescent="0.3">
      <c r="A207" s="69">
        <v>305</v>
      </c>
      <c r="B207" s="70" t="s">
        <v>585</v>
      </c>
      <c r="C207" s="69" t="s">
        <v>586</v>
      </c>
      <c r="D207" s="72">
        <v>0</v>
      </c>
      <c r="E207" s="72">
        <v>0</v>
      </c>
      <c r="F207" s="72">
        <v>0</v>
      </c>
      <c r="G207" s="72">
        <v>0</v>
      </c>
    </row>
    <row r="208" spans="1:7" ht="18.75" customHeight="1" x14ac:dyDescent="0.3">
      <c r="A208" s="69">
        <v>305</v>
      </c>
      <c r="B208" s="70" t="s">
        <v>587</v>
      </c>
      <c r="C208" s="69" t="s">
        <v>588</v>
      </c>
      <c r="D208" s="72">
        <v>0</v>
      </c>
      <c r="E208" s="72">
        <v>0</v>
      </c>
      <c r="F208" s="72">
        <v>0</v>
      </c>
      <c r="G208" s="72">
        <v>0</v>
      </c>
    </row>
    <row r="209" spans="1:7" ht="18.75" customHeight="1" x14ac:dyDescent="0.3">
      <c r="A209" s="69">
        <v>305</v>
      </c>
      <c r="B209" s="70" t="s">
        <v>589</v>
      </c>
      <c r="C209" s="69" t="s">
        <v>590</v>
      </c>
      <c r="D209" s="72">
        <v>0</v>
      </c>
      <c r="E209" s="72">
        <v>0</v>
      </c>
      <c r="F209" s="72">
        <v>0</v>
      </c>
      <c r="G209" s="72">
        <v>0</v>
      </c>
    </row>
    <row r="210" spans="1:7" ht="18.75" customHeight="1" x14ac:dyDescent="0.3">
      <c r="A210" s="69">
        <v>401</v>
      </c>
      <c r="B210" s="70" t="s">
        <v>591</v>
      </c>
      <c r="C210" s="69" t="s">
        <v>592</v>
      </c>
      <c r="D210" s="72">
        <v>0</v>
      </c>
      <c r="E210" s="72">
        <v>0</v>
      </c>
      <c r="F210" s="72">
        <v>0</v>
      </c>
      <c r="G210" s="72">
        <v>0</v>
      </c>
    </row>
    <row r="211" spans="1:7" ht="18.75" customHeight="1" x14ac:dyDescent="0.3">
      <c r="A211" s="69">
        <v>401.01</v>
      </c>
      <c r="B211" s="70" t="s">
        <v>593</v>
      </c>
      <c r="C211" s="69" t="s">
        <v>594</v>
      </c>
      <c r="D211" s="72">
        <v>0</v>
      </c>
      <c r="E211" s="72">
        <v>0</v>
      </c>
      <c r="F211" s="72">
        <v>0</v>
      </c>
      <c r="G211" s="72">
        <v>0</v>
      </c>
    </row>
    <row r="212" spans="1:7" ht="18.75" customHeight="1" x14ac:dyDescent="0.3">
      <c r="A212" s="69">
        <v>401.02</v>
      </c>
      <c r="B212" s="70" t="s">
        <v>595</v>
      </c>
      <c r="C212" s="69" t="s">
        <v>596</v>
      </c>
      <c r="D212" s="72">
        <v>0</v>
      </c>
      <c r="E212" s="72">
        <v>0</v>
      </c>
      <c r="F212" s="72">
        <v>0</v>
      </c>
      <c r="G212" s="72">
        <v>0</v>
      </c>
    </row>
    <row r="213" spans="1:7" ht="18.75" customHeight="1" x14ac:dyDescent="0.3">
      <c r="A213" s="69">
        <v>401.03</v>
      </c>
      <c r="B213" s="70" t="s">
        <v>597</v>
      </c>
      <c r="C213" s="69" t="s">
        <v>598</v>
      </c>
      <c r="D213" s="72">
        <v>0</v>
      </c>
      <c r="E213" s="72">
        <v>0</v>
      </c>
      <c r="F213" s="72">
        <v>0</v>
      </c>
      <c r="G213" s="72">
        <v>0</v>
      </c>
    </row>
    <row r="214" spans="1:7" ht="18.75" customHeight="1" x14ac:dyDescent="0.3">
      <c r="A214" s="69">
        <v>401.04</v>
      </c>
      <c r="B214" s="70" t="s">
        <v>599</v>
      </c>
      <c r="C214" s="69" t="s">
        <v>600</v>
      </c>
      <c r="D214" s="72">
        <v>0</v>
      </c>
      <c r="E214" s="72">
        <v>0</v>
      </c>
      <c r="F214" s="72">
        <v>0</v>
      </c>
      <c r="G214" s="72">
        <v>0</v>
      </c>
    </row>
    <row r="215" spans="1:7" ht="18.75" customHeight="1" x14ac:dyDescent="0.3">
      <c r="A215" s="69">
        <v>401.05</v>
      </c>
      <c r="B215" s="70" t="s">
        <v>601</v>
      </c>
      <c r="C215" s="69" t="s">
        <v>602</v>
      </c>
      <c r="D215" s="72">
        <v>0</v>
      </c>
      <c r="E215" s="72">
        <v>0</v>
      </c>
      <c r="F215" s="72">
        <v>0</v>
      </c>
      <c r="G215" s="72">
        <v>0</v>
      </c>
    </row>
    <row r="216" spans="1:7" ht="18.75" customHeight="1" x14ac:dyDescent="0.3">
      <c r="A216" s="69">
        <v>401.06</v>
      </c>
      <c r="B216" s="70" t="s">
        <v>603</v>
      </c>
      <c r="C216" s="69" t="s">
        <v>604</v>
      </c>
      <c r="D216" s="72">
        <v>0</v>
      </c>
      <c r="E216" s="72">
        <v>0</v>
      </c>
      <c r="F216" s="72">
        <v>0</v>
      </c>
      <c r="G216" s="72">
        <v>0</v>
      </c>
    </row>
    <row r="217" spans="1:7" ht="18.75" customHeight="1" x14ac:dyDescent="0.3">
      <c r="A217" s="69">
        <v>401.07</v>
      </c>
      <c r="B217" s="70" t="s">
        <v>605</v>
      </c>
      <c r="C217" s="69" t="s">
        <v>606</v>
      </c>
      <c r="D217" s="72">
        <v>0</v>
      </c>
      <c r="E217" s="72">
        <v>0</v>
      </c>
      <c r="F217" s="72">
        <v>0</v>
      </c>
      <c r="G217" s="72">
        <v>0</v>
      </c>
    </row>
    <row r="218" spans="1:7" ht="18.75" customHeight="1" x14ac:dyDescent="0.3">
      <c r="A218" s="69">
        <v>401.08</v>
      </c>
      <c r="B218" s="70" t="s">
        <v>607</v>
      </c>
      <c r="C218" s="69" t="s">
        <v>608</v>
      </c>
      <c r="D218" s="72">
        <v>0</v>
      </c>
      <c r="E218" s="72">
        <v>0</v>
      </c>
      <c r="F218" s="72">
        <v>0</v>
      </c>
      <c r="G218" s="72">
        <v>0</v>
      </c>
    </row>
    <row r="219" spans="1:7" ht="18.75" customHeight="1" x14ac:dyDescent="0.3">
      <c r="A219" s="69">
        <v>401.09</v>
      </c>
      <c r="B219" s="70" t="s">
        <v>609</v>
      </c>
      <c r="C219" s="69" t="s">
        <v>610</v>
      </c>
      <c r="D219" s="72">
        <v>0</v>
      </c>
      <c r="E219" s="72">
        <v>0</v>
      </c>
      <c r="F219" s="72">
        <v>0</v>
      </c>
      <c r="G219" s="72">
        <v>0</v>
      </c>
    </row>
    <row r="220" spans="1:7" ht="18.75" customHeight="1" x14ac:dyDescent="0.3">
      <c r="A220" s="69">
        <v>401.16</v>
      </c>
      <c r="B220" s="70" t="s">
        <v>611</v>
      </c>
      <c r="C220" s="69" t="s">
        <v>612</v>
      </c>
      <c r="D220" s="72">
        <v>0</v>
      </c>
      <c r="E220" s="72">
        <v>0</v>
      </c>
      <c r="F220" s="72">
        <v>0</v>
      </c>
      <c r="G220" s="72">
        <v>0</v>
      </c>
    </row>
    <row r="221" spans="1:7" ht="18.75" customHeight="1" x14ac:dyDescent="0.3">
      <c r="A221" s="69">
        <v>401.19</v>
      </c>
      <c r="B221" s="70" t="s">
        <v>613</v>
      </c>
      <c r="C221" s="69" t="s">
        <v>614</v>
      </c>
      <c r="D221" s="72">
        <v>0</v>
      </c>
      <c r="E221" s="72">
        <v>0</v>
      </c>
      <c r="F221" s="72">
        <v>0</v>
      </c>
      <c r="G221" s="72">
        <v>0</v>
      </c>
    </row>
    <row r="222" spans="1:7" ht="18.75" customHeight="1" x14ac:dyDescent="0.3">
      <c r="A222" s="69">
        <v>401.22</v>
      </c>
      <c r="B222" s="70" t="s">
        <v>615</v>
      </c>
      <c r="C222" s="69" t="s">
        <v>616</v>
      </c>
      <c r="D222" s="72">
        <v>0</v>
      </c>
      <c r="E222" s="72">
        <v>0</v>
      </c>
      <c r="F222" s="72">
        <v>0</v>
      </c>
      <c r="G222" s="72">
        <v>0</v>
      </c>
    </row>
    <row r="223" spans="1:7" ht="18.75" customHeight="1" x14ac:dyDescent="0.3">
      <c r="A223" s="69">
        <v>401.26</v>
      </c>
      <c r="B223" s="70" t="s">
        <v>617</v>
      </c>
      <c r="C223" s="69" t="s">
        <v>618</v>
      </c>
      <c r="D223" s="72">
        <v>0</v>
      </c>
      <c r="E223" s="72">
        <v>0</v>
      </c>
      <c r="F223" s="72">
        <v>0</v>
      </c>
      <c r="G223" s="72">
        <v>0</v>
      </c>
    </row>
    <row r="224" spans="1:7" ht="18.75" customHeight="1" x14ac:dyDescent="0.3">
      <c r="A224" s="69">
        <v>401.38</v>
      </c>
      <c r="B224" s="70" t="s">
        <v>619</v>
      </c>
      <c r="C224" s="69" t="s">
        <v>620</v>
      </c>
      <c r="D224" s="72">
        <v>0</v>
      </c>
      <c r="E224" s="72">
        <v>0</v>
      </c>
      <c r="F224" s="72">
        <v>0</v>
      </c>
      <c r="G224" s="72">
        <v>0</v>
      </c>
    </row>
    <row r="225" spans="1:7" ht="18.75" customHeight="1" x14ac:dyDescent="0.3">
      <c r="A225" s="69">
        <v>402</v>
      </c>
      <c r="B225" s="70" t="s">
        <v>621</v>
      </c>
      <c r="C225" s="69" t="s">
        <v>622</v>
      </c>
      <c r="D225" s="72">
        <v>0</v>
      </c>
      <c r="E225" s="72">
        <v>0</v>
      </c>
      <c r="F225" s="72">
        <v>0</v>
      </c>
      <c r="G225" s="72">
        <v>0</v>
      </c>
    </row>
    <row r="226" spans="1:7" ht="18.75" customHeight="1" x14ac:dyDescent="0.3">
      <c r="A226" s="69">
        <v>402.01</v>
      </c>
      <c r="B226" s="70" t="s">
        <v>623</v>
      </c>
      <c r="C226" s="69" t="s">
        <v>624</v>
      </c>
      <c r="D226" s="72">
        <v>0</v>
      </c>
      <c r="E226" s="72">
        <v>0</v>
      </c>
      <c r="F226" s="72">
        <v>0</v>
      </c>
      <c r="G226" s="72">
        <v>0</v>
      </c>
    </row>
    <row r="227" spans="1:7" ht="18.75" customHeight="1" x14ac:dyDescent="0.3">
      <c r="A227" s="69">
        <v>402.02</v>
      </c>
      <c r="B227" s="70" t="s">
        <v>625</v>
      </c>
      <c r="C227" s="69" t="s">
        <v>626</v>
      </c>
      <c r="D227" s="72">
        <v>0</v>
      </c>
      <c r="E227" s="72">
        <v>0</v>
      </c>
      <c r="F227" s="72">
        <v>0</v>
      </c>
      <c r="G227" s="72">
        <v>0</v>
      </c>
    </row>
    <row r="228" spans="1:7" ht="18.75" customHeight="1" x14ac:dyDescent="0.3">
      <c r="A228" s="69">
        <v>402.03</v>
      </c>
      <c r="B228" s="70" t="s">
        <v>627</v>
      </c>
      <c r="C228" s="69" t="s">
        <v>628</v>
      </c>
      <c r="D228" s="72">
        <v>0</v>
      </c>
      <c r="E228" s="72">
        <v>0</v>
      </c>
      <c r="F228" s="72">
        <v>0</v>
      </c>
      <c r="G228" s="72">
        <v>0</v>
      </c>
    </row>
    <row r="229" spans="1:7" ht="18.75" customHeight="1" x14ac:dyDescent="0.3">
      <c r="A229" s="69">
        <v>402.04</v>
      </c>
      <c r="B229" s="70" t="s">
        <v>629</v>
      </c>
      <c r="C229" s="69" t="s">
        <v>630</v>
      </c>
      <c r="D229" s="72">
        <v>0</v>
      </c>
      <c r="E229" s="72">
        <v>0</v>
      </c>
      <c r="F229" s="72">
        <v>0</v>
      </c>
      <c r="G229" s="72">
        <v>0</v>
      </c>
    </row>
    <row r="230" spans="1:7" ht="18.75" customHeight="1" x14ac:dyDescent="0.3">
      <c r="A230" s="69">
        <v>403</v>
      </c>
      <c r="B230" s="70" t="s">
        <v>631</v>
      </c>
      <c r="C230" s="69" t="s">
        <v>632</v>
      </c>
      <c r="D230" s="72">
        <v>0</v>
      </c>
      <c r="E230" s="72">
        <v>0</v>
      </c>
      <c r="F230" s="72">
        <v>0</v>
      </c>
      <c r="G230" s="72">
        <v>0</v>
      </c>
    </row>
    <row r="231" spans="1:7" ht="18.75" customHeight="1" x14ac:dyDescent="0.3">
      <c r="A231" s="69">
        <v>403.01</v>
      </c>
      <c r="B231" s="70" t="s">
        <v>633</v>
      </c>
      <c r="C231" s="69" t="s">
        <v>634</v>
      </c>
      <c r="D231" s="72">
        <v>0</v>
      </c>
      <c r="E231" s="72">
        <v>0</v>
      </c>
      <c r="F231" s="72">
        <v>0</v>
      </c>
      <c r="G231" s="72">
        <v>0</v>
      </c>
    </row>
    <row r="232" spans="1:7" ht="18.75" customHeight="1" x14ac:dyDescent="0.3">
      <c r="A232" s="69">
        <v>501</v>
      </c>
      <c r="B232" s="70" t="s">
        <v>635</v>
      </c>
      <c r="C232" s="69" t="s">
        <v>636</v>
      </c>
      <c r="D232" s="72">
        <v>0</v>
      </c>
      <c r="E232" s="72">
        <v>0</v>
      </c>
      <c r="F232" s="72">
        <v>0</v>
      </c>
      <c r="G232" s="72">
        <v>0</v>
      </c>
    </row>
    <row r="233" spans="1:7" ht="18.75" customHeight="1" x14ac:dyDescent="0.3">
      <c r="A233" s="69">
        <v>501</v>
      </c>
      <c r="B233" s="70" t="s">
        <v>637</v>
      </c>
      <c r="C233" s="69" t="s">
        <v>638</v>
      </c>
      <c r="D233" s="72">
        <v>0</v>
      </c>
      <c r="E233" s="72">
        <v>0</v>
      </c>
      <c r="F233" s="72">
        <v>0</v>
      </c>
      <c r="G233" s="72">
        <v>0</v>
      </c>
    </row>
    <row r="234" spans="1:7" ht="18.75" customHeight="1" x14ac:dyDescent="0.3">
      <c r="A234" s="69">
        <v>501.01</v>
      </c>
      <c r="B234" s="70" t="s">
        <v>639</v>
      </c>
      <c r="C234" s="69" t="s">
        <v>640</v>
      </c>
      <c r="D234" s="72">
        <v>0</v>
      </c>
      <c r="E234" s="72">
        <v>0</v>
      </c>
      <c r="F234" s="72">
        <v>0</v>
      </c>
      <c r="G234" s="72">
        <v>0</v>
      </c>
    </row>
    <row r="235" spans="1:7" ht="18.75" customHeight="1" x14ac:dyDescent="0.3">
      <c r="A235" s="69">
        <v>502</v>
      </c>
      <c r="B235" s="70" t="s">
        <v>641</v>
      </c>
      <c r="C235" s="69" t="s">
        <v>642</v>
      </c>
      <c r="D235" s="72">
        <v>0</v>
      </c>
      <c r="E235" s="72">
        <v>0</v>
      </c>
      <c r="F235" s="72">
        <v>0</v>
      </c>
      <c r="G235" s="72">
        <v>0</v>
      </c>
    </row>
    <row r="236" spans="1:7" ht="18.75" customHeight="1" x14ac:dyDescent="0.3">
      <c r="A236" s="69">
        <v>502.01</v>
      </c>
      <c r="B236" s="70" t="s">
        <v>643</v>
      </c>
      <c r="C236" s="69" t="s">
        <v>644</v>
      </c>
      <c r="D236" s="72">
        <v>0</v>
      </c>
      <c r="E236" s="72">
        <v>0</v>
      </c>
      <c r="F236" s="72">
        <v>0</v>
      </c>
      <c r="G236" s="72">
        <v>0</v>
      </c>
    </row>
    <row r="237" spans="1:7" ht="18.75" customHeight="1" x14ac:dyDescent="0.3">
      <c r="A237" s="69">
        <v>503</v>
      </c>
      <c r="B237" s="70" t="s">
        <v>645</v>
      </c>
      <c r="C237" s="69" t="s">
        <v>646</v>
      </c>
      <c r="D237" s="72">
        <v>0</v>
      </c>
      <c r="E237" s="72">
        <v>0</v>
      </c>
      <c r="F237" s="72">
        <v>0</v>
      </c>
      <c r="G237" s="72">
        <v>0</v>
      </c>
    </row>
    <row r="238" spans="1:7" ht="18.75" customHeight="1" x14ac:dyDescent="0.3">
      <c r="A238" s="69">
        <v>503.01</v>
      </c>
      <c r="B238" s="70" t="s">
        <v>647</v>
      </c>
      <c r="C238" s="69" t="s">
        <v>648</v>
      </c>
      <c r="D238" s="72">
        <v>0</v>
      </c>
      <c r="E238" s="72">
        <v>0</v>
      </c>
      <c r="F238" s="72">
        <v>0</v>
      </c>
      <c r="G238" s="72">
        <v>0</v>
      </c>
    </row>
    <row r="239" spans="1:7" ht="18.75" customHeight="1" x14ac:dyDescent="0.3">
      <c r="A239" s="69">
        <v>505</v>
      </c>
      <c r="B239" s="70" t="s">
        <v>649</v>
      </c>
      <c r="C239" s="69" t="s">
        <v>650</v>
      </c>
      <c r="D239" s="72">
        <v>0</v>
      </c>
      <c r="E239" s="72">
        <v>0</v>
      </c>
      <c r="F239" s="72">
        <v>0</v>
      </c>
      <c r="G239" s="72">
        <v>0</v>
      </c>
    </row>
    <row r="240" spans="1:7" ht="18.75" customHeight="1" x14ac:dyDescent="0.3">
      <c r="A240" s="69">
        <v>505.01</v>
      </c>
      <c r="B240" s="70" t="s">
        <v>651</v>
      </c>
      <c r="C240" s="69" t="s">
        <v>652</v>
      </c>
      <c r="D240" s="72">
        <v>0</v>
      </c>
      <c r="E240" s="72">
        <v>0</v>
      </c>
      <c r="F240" s="72">
        <v>0</v>
      </c>
      <c r="G240" s="72">
        <v>0</v>
      </c>
    </row>
    <row r="241" spans="1:7" ht="18.75" customHeight="1" x14ac:dyDescent="0.3">
      <c r="A241" s="69">
        <v>601</v>
      </c>
      <c r="B241" s="70" t="s">
        <v>653</v>
      </c>
      <c r="C241" s="69" t="s">
        <v>654</v>
      </c>
      <c r="D241" s="72">
        <v>0</v>
      </c>
      <c r="E241" s="72">
        <v>0</v>
      </c>
      <c r="F241" s="72">
        <v>0</v>
      </c>
      <c r="G241" s="72">
        <v>0</v>
      </c>
    </row>
    <row r="242" spans="1:7" ht="18.75" customHeight="1" x14ac:dyDescent="0.3">
      <c r="A242" s="69">
        <v>601</v>
      </c>
      <c r="B242" s="70" t="s">
        <v>655</v>
      </c>
      <c r="C242" s="69" t="s">
        <v>656</v>
      </c>
      <c r="D242" s="72">
        <v>0</v>
      </c>
      <c r="E242" s="72">
        <v>0</v>
      </c>
      <c r="F242" s="72">
        <v>0</v>
      </c>
      <c r="G242" s="72">
        <v>0</v>
      </c>
    </row>
    <row r="243" spans="1:7" ht="18.75" customHeight="1" x14ac:dyDescent="0.3">
      <c r="A243" s="69">
        <v>601.01</v>
      </c>
      <c r="B243" s="70" t="s">
        <v>657</v>
      </c>
      <c r="C243" s="69" t="s">
        <v>658</v>
      </c>
      <c r="D243" s="72">
        <v>0</v>
      </c>
      <c r="E243" s="72">
        <v>0</v>
      </c>
      <c r="F243" s="72">
        <v>0</v>
      </c>
      <c r="G243" s="72">
        <v>0</v>
      </c>
    </row>
    <row r="244" spans="1:7" ht="18.75" customHeight="1" x14ac:dyDescent="0.3">
      <c r="A244" s="69">
        <v>601.01</v>
      </c>
      <c r="B244" s="70" t="s">
        <v>659</v>
      </c>
      <c r="C244" s="69" t="s">
        <v>660</v>
      </c>
      <c r="D244" s="72">
        <v>0</v>
      </c>
      <c r="E244" s="72">
        <v>0</v>
      </c>
      <c r="F244" s="72">
        <v>0</v>
      </c>
      <c r="G244" s="72">
        <v>0</v>
      </c>
    </row>
    <row r="245" spans="1:7" ht="18.75" customHeight="1" x14ac:dyDescent="0.3">
      <c r="A245" s="69">
        <v>601.02</v>
      </c>
      <c r="B245" s="70" t="s">
        <v>661</v>
      </c>
      <c r="C245" s="69" t="s">
        <v>662</v>
      </c>
      <c r="D245" s="72">
        <v>0</v>
      </c>
      <c r="E245" s="72">
        <v>0</v>
      </c>
      <c r="F245" s="72">
        <v>0</v>
      </c>
      <c r="G245" s="72">
        <v>0</v>
      </c>
    </row>
    <row r="246" spans="1:7" ht="18.75" customHeight="1" x14ac:dyDescent="0.3">
      <c r="A246" s="69">
        <v>601.03</v>
      </c>
      <c r="B246" s="70" t="s">
        <v>663</v>
      </c>
      <c r="C246" s="69" t="s">
        <v>664</v>
      </c>
      <c r="D246" s="72">
        <v>0</v>
      </c>
      <c r="E246" s="72">
        <v>0</v>
      </c>
      <c r="F246" s="72">
        <v>0</v>
      </c>
      <c r="G246" s="72">
        <v>0</v>
      </c>
    </row>
    <row r="247" spans="1:7" ht="18.75" customHeight="1" x14ac:dyDescent="0.3">
      <c r="A247" s="69">
        <v>601.04</v>
      </c>
      <c r="B247" s="70" t="s">
        <v>665</v>
      </c>
      <c r="C247" s="69" t="s">
        <v>666</v>
      </c>
      <c r="D247" s="72">
        <v>0</v>
      </c>
      <c r="E247" s="72">
        <v>0</v>
      </c>
      <c r="F247" s="72">
        <v>0</v>
      </c>
      <c r="G247" s="72">
        <v>0</v>
      </c>
    </row>
    <row r="248" spans="1:7" ht="18.75" customHeight="1" x14ac:dyDescent="0.3">
      <c r="A248" s="69">
        <v>601.04999999999995</v>
      </c>
      <c r="B248" s="70" t="s">
        <v>667</v>
      </c>
      <c r="C248" s="69" t="s">
        <v>668</v>
      </c>
      <c r="D248" s="72">
        <v>0</v>
      </c>
      <c r="E248" s="72">
        <v>0</v>
      </c>
      <c r="F248" s="72">
        <v>0</v>
      </c>
      <c r="G248" s="72">
        <v>0</v>
      </c>
    </row>
    <row r="249" spans="1:7" ht="18.75" customHeight="1" x14ac:dyDescent="0.3">
      <c r="A249" s="69">
        <v>601.05999999999995</v>
      </c>
      <c r="B249" s="70" t="s">
        <v>669</v>
      </c>
      <c r="C249" s="69" t="s">
        <v>670</v>
      </c>
      <c r="D249" s="72">
        <v>0</v>
      </c>
      <c r="E249" s="72">
        <v>0</v>
      </c>
      <c r="F249" s="72">
        <v>0</v>
      </c>
      <c r="G249" s="72">
        <v>0</v>
      </c>
    </row>
    <row r="250" spans="1:7" ht="18.75" customHeight="1" x14ac:dyDescent="0.3">
      <c r="A250" s="69">
        <v>601.07000000000005</v>
      </c>
      <c r="B250" s="70" t="s">
        <v>671</v>
      </c>
      <c r="C250" s="69" t="s">
        <v>672</v>
      </c>
      <c r="D250" s="72">
        <v>0</v>
      </c>
      <c r="E250" s="72">
        <v>0</v>
      </c>
      <c r="F250" s="72">
        <v>0</v>
      </c>
      <c r="G250" s="72">
        <v>0</v>
      </c>
    </row>
    <row r="251" spans="1:7" ht="18.75" customHeight="1" x14ac:dyDescent="0.3">
      <c r="A251" s="69">
        <v>601.08000000000004</v>
      </c>
      <c r="B251" s="70" t="s">
        <v>673</v>
      </c>
      <c r="C251" s="69" t="s">
        <v>674</v>
      </c>
      <c r="D251" s="72">
        <v>0</v>
      </c>
      <c r="E251" s="72">
        <v>0</v>
      </c>
      <c r="F251" s="72">
        <v>0</v>
      </c>
      <c r="G251" s="72">
        <v>0</v>
      </c>
    </row>
    <row r="252" spans="1:7" ht="18.75" customHeight="1" x14ac:dyDescent="0.3">
      <c r="A252" s="69">
        <v>601.09</v>
      </c>
      <c r="B252" s="70" t="s">
        <v>675</v>
      </c>
      <c r="C252" s="69" t="s">
        <v>676</v>
      </c>
      <c r="D252" s="72">
        <v>0</v>
      </c>
      <c r="E252" s="72">
        <v>0</v>
      </c>
      <c r="F252" s="72">
        <v>0</v>
      </c>
      <c r="G252" s="72">
        <v>0</v>
      </c>
    </row>
    <row r="253" spans="1:7" ht="18.75" customHeight="1" x14ac:dyDescent="0.3">
      <c r="A253" s="69">
        <v>601.1</v>
      </c>
      <c r="B253" s="70" t="s">
        <v>677</v>
      </c>
      <c r="C253" s="69" t="s">
        <v>678</v>
      </c>
      <c r="D253" s="72">
        <v>0</v>
      </c>
      <c r="E253" s="72">
        <v>0</v>
      </c>
      <c r="F253" s="72">
        <v>0</v>
      </c>
      <c r="G253" s="72">
        <v>0</v>
      </c>
    </row>
    <row r="254" spans="1:7" ht="18.75" customHeight="1" x14ac:dyDescent="0.3">
      <c r="A254" s="69">
        <v>601.11</v>
      </c>
      <c r="B254" s="70" t="s">
        <v>679</v>
      </c>
      <c r="C254" s="69" t="s">
        <v>680</v>
      </c>
      <c r="D254" s="72">
        <v>0</v>
      </c>
      <c r="E254" s="72">
        <v>0</v>
      </c>
      <c r="F254" s="72">
        <v>0</v>
      </c>
      <c r="G254" s="72">
        <v>0</v>
      </c>
    </row>
    <row r="255" spans="1:7" ht="18.75" customHeight="1" x14ac:dyDescent="0.3">
      <c r="A255" s="69">
        <v>601.12</v>
      </c>
      <c r="B255" s="70" t="s">
        <v>681</v>
      </c>
      <c r="C255" s="69" t="s">
        <v>682</v>
      </c>
      <c r="D255" s="72">
        <v>0</v>
      </c>
      <c r="E255" s="72">
        <v>0</v>
      </c>
      <c r="F255" s="72">
        <v>0</v>
      </c>
      <c r="G255" s="72">
        <v>0</v>
      </c>
    </row>
    <row r="256" spans="1:7" ht="18.75" customHeight="1" x14ac:dyDescent="0.3">
      <c r="A256" s="69">
        <v>601.13</v>
      </c>
      <c r="B256" s="70" t="s">
        <v>683</v>
      </c>
      <c r="C256" s="69" t="s">
        <v>684</v>
      </c>
      <c r="D256" s="72">
        <v>0</v>
      </c>
      <c r="E256" s="72">
        <v>0</v>
      </c>
      <c r="F256" s="72">
        <v>0</v>
      </c>
      <c r="G256" s="72">
        <v>0</v>
      </c>
    </row>
    <row r="257" spans="1:7" ht="18.75" customHeight="1" x14ac:dyDescent="0.3">
      <c r="A257" s="69">
        <v>601.15</v>
      </c>
      <c r="B257" s="70" t="s">
        <v>685</v>
      </c>
      <c r="C257" s="69" t="s">
        <v>686</v>
      </c>
      <c r="D257" s="72">
        <v>0</v>
      </c>
      <c r="E257" s="72">
        <v>0</v>
      </c>
      <c r="F257" s="72">
        <v>0</v>
      </c>
      <c r="G257" s="72">
        <v>0</v>
      </c>
    </row>
    <row r="258" spans="1:7" ht="18.75" customHeight="1" x14ac:dyDescent="0.3">
      <c r="A258" s="69">
        <v>601.16</v>
      </c>
      <c r="B258" s="70" t="s">
        <v>687</v>
      </c>
      <c r="C258" s="69" t="s">
        <v>688</v>
      </c>
      <c r="D258" s="72">
        <v>0</v>
      </c>
      <c r="E258" s="72">
        <v>0</v>
      </c>
      <c r="F258" s="72">
        <v>0</v>
      </c>
      <c r="G258" s="72">
        <v>0</v>
      </c>
    </row>
    <row r="259" spans="1:7" ht="18.75" customHeight="1" x14ac:dyDescent="0.3">
      <c r="A259" s="69">
        <v>601.16999999999996</v>
      </c>
      <c r="B259" s="70" t="s">
        <v>689</v>
      </c>
      <c r="C259" s="69" t="s">
        <v>690</v>
      </c>
      <c r="D259" s="72">
        <v>0</v>
      </c>
      <c r="E259" s="72">
        <v>0</v>
      </c>
      <c r="F259" s="72">
        <v>0</v>
      </c>
      <c r="G259" s="72">
        <v>0</v>
      </c>
    </row>
    <row r="260" spans="1:7" ht="18.75" customHeight="1" x14ac:dyDescent="0.3">
      <c r="A260" s="69">
        <v>601.19000000000005</v>
      </c>
      <c r="B260" s="70" t="s">
        <v>691</v>
      </c>
      <c r="C260" s="69" t="s">
        <v>692</v>
      </c>
      <c r="D260" s="72">
        <v>0</v>
      </c>
      <c r="E260" s="72">
        <v>0</v>
      </c>
      <c r="F260" s="72">
        <v>0</v>
      </c>
      <c r="G260" s="72">
        <v>0</v>
      </c>
    </row>
    <row r="261" spans="1:7" ht="18.75" customHeight="1" x14ac:dyDescent="0.3">
      <c r="A261" s="69">
        <v>601.21</v>
      </c>
      <c r="B261" s="70" t="s">
        <v>693</v>
      </c>
      <c r="C261" s="69" t="s">
        <v>694</v>
      </c>
      <c r="D261" s="72">
        <v>0</v>
      </c>
      <c r="E261" s="72">
        <v>0</v>
      </c>
      <c r="F261" s="72">
        <v>0</v>
      </c>
      <c r="G261" s="72">
        <v>0</v>
      </c>
    </row>
    <row r="262" spans="1:7" ht="18.75" customHeight="1" x14ac:dyDescent="0.3">
      <c r="A262" s="69">
        <v>601</v>
      </c>
      <c r="B262" s="70" t="s">
        <v>695</v>
      </c>
      <c r="C262" s="69" t="s">
        <v>696</v>
      </c>
      <c r="D262" s="72">
        <v>0</v>
      </c>
      <c r="E262" s="72">
        <v>0</v>
      </c>
      <c r="F262" s="72">
        <v>0</v>
      </c>
      <c r="G262" s="72">
        <v>0</v>
      </c>
    </row>
    <row r="263" spans="1:7" ht="18.75" customHeight="1" x14ac:dyDescent="0.3">
      <c r="A263" s="69">
        <v>601.23</v>
      </c>
      <c r="B263" s="70" t="s">
        <v>697</v>
      </c>
      <c r="C263" s="69" t="s">
        <v>698</v>
      </c>
      <c r="D263" s="72">
        <v>0</v>
      </c>
      <c r="E263" s="72">
        <v>0</v>
      </c>
      <c r="F263" s="72">
        <v>0</v>
      </c>
      <c r="G263" s="72">
        <v>0</v>
      </c>
    </row>
    <row r="264" spans="1:7" ht="18.75" customHeight="1" x14ac:dyDescent="0.3">
      <c r="A264" s="69">
        <v>601.25</v>
      </c>
      <c r="B264" s="70" t="s">
        <v>699</v>
      </c>
      <c r="C264" s="69" t="s">
        <v>700</v>
      </c>
      <c r="D264" s="72">
        <v>0</v>
      </c>
      <c r="E264" s="72">
        <v>0</v>
      </c>
      <c r="F264" s="72">
        <v>0</v>
      </c>
      <c r="G264" s="72">
        <v>0</v>
      </c>
    </row>
    <row r="265" spans="1:7" ht="18.75" customHeight="1" x14ac:dyDescent="0.3">
      <c r="A265" s="69">
        <v>601.26</v>
      </c>
      <c r="B265" s="70" t="s">
        <v>701</v>
      </c>
      <c r="C265" s="69" t="s">
        <v>702</v>
      </c>
      <c r="D265" s="72">
        <v>0</v>
      </c>
      <c r="E265" s="72">
        <v>0</v>
      </c>
      <c r="F265" s="72">
        <v>0</v>
      </c>
      <c r="G265" s="72">
        <v>0</v>
      </c>
    </row>
    <row r="266" spans="1:7" ht="18.75" customHeight="1" x14ac:dyDescent="0.3">
      <c r="A266" s="69">
        <v>601.27</v>
      </c>
      <c r="B266" s="70" t="s">
        <v>703</v>
      </c>
      <c r="C266" s="69" t="s">
        <v>704</v>
      </c>
      <c r="D266" s="72">
        <v>0</v>
      </c>
      <c r="E266" s="72">
        <v>0</v>
      </c>
      <c r="F266" s="72">
        <v>0</v>
      </c>
      <c r="G266" s="72">
        <v>0</v>
      </c>
    </row>
    <row r="267" spans="1:7" ht="18.75" customHeight="1" x14ac:dyDescent="0.3">
      <c r="A267" s="69">
        <v>601.28</v>
      </c>
      <c r="B267" s="70" t="s">
        <v>705</v>
      </c>
      <c r="C267" s="69" t="s">
        <v>706</v>
      </c>
      <c r="D267" s="72">
        <v>0</v>
      </c>
      <c r="E267" s="72">
        <v>0</v>
      </c>
      <c r="F267" s="72">
        <v>0</v>
      </c>
      <c r="G267" s="72">
        <v>0</v>
      </c>
    </row>
    <row r="268" spans="1:7" ht="18.75" customHeight="1" x14ac:dyDescent="0.3">
      <c r="A268" s="69">
        <v>601.29</v>
      </c>
      <c r="B268" s="70" t="s">
        <v>707</v>
      </c>
      <c r="C268" s="69" t="s">
        <v>708</v>
      </c>
      <c r="D268" s="72">
        <v>0</v>
      </c>
      <c r="E268" s="72">
        <v>0</v>
      </c>
      <c r="F268" s="72">
        <v>0</v>
      </c>
      <c r="G268" s="72">
        <v>0</v>
      </c>
    </row>
    <row r="269" spans="1:7" ht="18.75" customHeight="1" x14ac:dyDescent="0.3">
      <c r="A269" s="69">
        <v>601.29999999999995</v>
      </c>
      <c r="B269" s="70" t="s">
        <v>709</v>
      </c>
      <c r="C269" s="69" t="s">
        <v>710</v>
      </c>
      <c r="D269" s="72">
        <v>0</v>
      </c>
      <c r="E269" s="72">
        <v>0</v>
      </c>
      <c r="F269" s="72">
        <v>0</v>
      </c>
      <c r="G269" s="72">
        <v>0</v>
      </c>
    </row>
    <row r="270" spans="1:7" ht="18.75" customHeight="1" x14ac:dyDescent="0.3">
      <c r="A270" s="69">
        <v>601.30999999999995</v>
      </c>
      <c r="B270" s="70" t="s">
        <v>711</v>
      </c>
      <c r="C270" s="69" t="s">
        <v>712</v>
      </c>
      <c r="D270" s="72">
        <v>0</v>
      </c>
      <c r="E270" s="72">
        <v>0</v>
      </c>
      <c r="F270" s="72">
        <v>0</v>
      </c>
      <c r="G270" s="72">
        <v>0</v>
      </c>
    </row>
    <row r="271" spans="1:7" ht="18.75" customHeight="1" x14ac:dyDescent="0.3">
      <c r="A271" s="69">
        <v>601.32000000000005</v>
      </c>
      <c r="B271" s="70" t="s">
        <v>713</v>
      </c>
      <c r="C271" s="69" t="s">
        <v>714</v>
      </c>
      <c r="D271" s="72">
        <v>0</v>
      </c>
      <c r="E271" s="72">
        <v>0</v>
      </c>
      <c r="F271" s="72">
        <v>0</v>
      </c>
      <c r="G271" s="72">
        <v>0</v>
      </c>
    </row>
    <row r="272" spans="1:7" ht="18.75" customHeight="1" x14ac:dyDescent="0.3">
      <c r="A272" s="69">
        <v>601.34</v>
      </c>
      <c r="B272" s="70" t="s">
        <v>715</v>
      </c>
      <c r="C272" s="69" t="s">
        <v>716</v>
      </c>
      <c r="D272" s="72">
        <v>0</v>
      </c>
      <c r="E272" s="72">
        <v>0</v>
      </c>
      <c r="F272" s="72">
        <v>0</v>
      </c>
      <c r="G272" s="72">
        <v>0</v>
      </c>
    </row>
    <row r="273" spans="1:7" ht="18.75" customHeight="1" x14ac:dyDescent="0.3">
      <c r="A273" s="69">
        <v>601.41999999999996</v>
      </c>
      <c r="B273" s="70" t="s">
        <v>717</v>
      </c>
      <c r="C273" s="69" t="s">
        <v>718</v>
      </c>
      <c r="D273" s="72">
        <v>0</v>
      </c>
      <c r="E273" s="72">
        <v>0</v>
      </c>
      <c r="F273" s="72">
        <v>0</v>
      </c>
      <c r="G273" s="72">
        <v>0</v>
      </c>
    </row>
    <row r="274" spans="1:7" ht="18.75" customHeight="1" x14ac:dyDescent="0.3">
      <c r="A274" s="69">
        <v>601.42999999999995</v>
      </c>
      <c r="B274" s="70" t="s">
        <v>719</v>
      </c>
      <c r="C274" s="69" t="s">
        <v>720</v>
      </c>
      <c r="D274" s="72">
        <v>0</v>
      </c>
      <c r="E274" s="72">
        <v>0</v>
      </c>
      <c r="F274" s="72">
        <v>0</v>
      </c>
      <c r="G274" s="72">
        <v>0</v>
      </c>
    </row>
    <row r="275" spans="1:7" ht="18.75" customHeight="1" x14ac:dyDescent="0.3">
      <c r="A275" s="69">
        <v>601.45000000000005</v>
      </c>
      <c r="B275" s="70" t="s">
        <v>721</v>
      </c>
      <c r="C275" s="69" t="s">
        <v>722</v>
      </c>
      <c r="D275" s="72">
        <v>0</v>
      </c>
      <c r="E275" s="72">
        <v>0</v>
      </c>
      <c r="F275" s="72">
        <v>0</v>
      </c>
      <c r="G275" s="72">
        <v>0</v>
      </c>
    </row>
    <row r="276" spans="1:7" ht="18.75" customHeight="1" x14ac:dyDescent="0.3">
      <c r="A276" s="69">
        <v>601.46</v>
      </c>
      <c r="B276" s="70" t="s">
        <v>723</v>
      </c>
      <c r="C276" s="69" t="s">
        <v>724</v>
      </c>
      <c r="D276" s="72">
        <v>0</v>
      </c>
      <c r="E276" s="72">
        <v>0</v>
      </c>
      <c r="F276" s="72">
        <v>0</v>
      </c>
      <c r="G276" s="72">
        <v>0</v>
      </c>
    </row>
    <row r="277" spans="1:7" ht="18.75" customHeight="1" x14ac:dyDescent="0.3">
      <c r="A277" s="69">
        <v>601.48</v>
      </c>
      <c r="B277" s="70" t="s">
        <v>725</v>
      </c>
      <c r="C277" s="69" t="s">
        <v>726</v>
      </c>
      <c r="D277" s="72">
        <v>0</v>
      </c>
      <c r="E277" s="72">
        <v>0</v>
      </c>
      <c r="F277" s="72">
        <v>0</v>
      </c>
      <c r="G277" s="72">
        <v>0</v>
      </c>
    </row>
    <row r="278" spans="1:7" ht="18.75" customHeight="1" x14ac:dyDescent="0.3">
      <c r="A278" s="69">
        <v>601.49</v>
      </c>
      <c r="B278" s="70" t="s">
        <v>727</v>
      </c>
      <c r="C278" s="69" t="s">
        <v>728</v>
      </c>
      <c r="D278" s="72">
        <v>0</v>
      </c>
      <c r="E278" s="72">
        <v>0</v>
      </c>
      <c r="F278" s="72">
        <v>0</v>
      </c>
      <c r="G278" s="72">
        <v>0</v>
      </c>
    </row>
    <row r="279" spans="1:7" ht="18.75" customHeight="1" x14ac:dyDescent="0.3">
      <c r="A279" s="69">
        <v>601.5</v>
      </c>
      <c r="B279" s="70" t="s">
        <v>729</v>
      </c>
      <c r="C279" s="69" t="s">
        <v>730</v>
      </c>
      <c r="D279" s="72">
        <v>0</v>
      </c>
      <c r="E279" s="72">
        <v>0</v>
      </c>
      <c r="F279" s="72">
        <v>0</v>
      </c>
      <c r="G279" s="72">
        <v>0</v>
      </c>
    </row>
    <row r="280" spans="1:7" ht="18.75" customHeight="1" x14ac:dyDescent="0.3">
      <c r="A280" s="69">
        <v>601.51</v>
      </c>
      <c r="B280" s="70" t="s">
        <v>731</v>
      </c>
      <c r="C280" s="69" t="s">
        <v>732</v>
      </c>
      <c r="D280" s="72">
        <v>0</v>
      </c>
      <c r="E280" s="72">
        <v>0</v>
      </c>
      <c r="F280" s="72">
        <v>0</v>
      </c>
      <c r="G280" s="72">
        <v>0</v>
      </c>
    </row>
    <row r="281" spans="1:7" ht="18.75" customHeight="1" x14ac:dyDescent="0.3">
      <c r="A281" s="69">
        <v>601.52</v>
      </c>
      <c r="B281" s="70" t="s">
        <v>733</v>
      </c>
      <c r="C281" s="69" t="s">
        <v>734</v>
      </c>
      <c r="D281" s="72">
        <v>0</v>
      </c>
      <c r="E281" s="72">
        <v>0</v>
      </c>
      <c r="F281" s="72">
        <v>0</v>
      </c>
      <c r="G281" s="72">
        <v>0</v>
      </c>
    </row>
    <row r="282" spans="1:7" ht="18.75" customHeight="1" x14ac:dyDescent="0.3">
      <c r="A282" s="69">
        <v>601.53</v>
      </c>
      <c r="B282" s="70" t="s">
        <v>735</v>
      </c>
      <c r="C282" s="69" t="s">
        <v>736</v>
      </c>
      <c r="D282" s="72">
        <v>0</v>
      </c>
      <c r="E282" s="72">
        <v>0</v>
      </c>
      <c r="F282" s="72">
        <v>0</v>
      </c>
      <c r="G282" s="72">
        <v>0</v>
      </c>
    </row>
    <row r="283" spans="1:7" ht="18.75" customHeight="1" x14ac:dyDescent="0.3">
      <c r="A283" s="69">
        <v>601.54</v>
      </c>
      <c r="B283" s="70" t="s">
        <v>737</v>
      </c>
      <c r="C283" s="69" t="s">
        <v>738</v>
      </c>
      <c r="D283" s="72">
        <v>0</v>
      </c>
      <c r="E283" s="72">
        <v>0</v>
      </c>
      <c r="F283" s="72">
        <v>0</v>
      </c>
      <c r="G283" s="72">
        <v>0</v>
      </c>
    </row>
    <row r="284" spans="1:7" ht="18.75" customHeight="1" x14ac:dyDescent="0.3">
      <c r="A284" s="69">
        <v>601.54999999999995</v>
      </c>
      <c r="B284" s="70" t="s">
        <v>739</v>
      </c>
      <c r="C284" s="69" t="s">
        <v>740</v>
      </c>
      <c r="D284" s="72">
        <v>0</v>
      </c>
      <c r="E284" s="72">
        <v>0</v>
      </c>
      <c r="F284" s="72">
        <v>0</v>
      </c>
      <c r="G284" s="72">
        <v>0</v>
      </c>
    </row>
    <row r="285" spans="1:7" ht="18.75" customHeight="1" x14ac:dyDescent="0.3">
      <c r="A285" s="69">
        <v>601.55999999999995</v>
      </c>
      <c r="B285" s="70" t="s">
        <v>741</v>
      </c>
      <c r="C285" s="69" t="s">
        <v>742</v>
      </c>
      <c r="D285" s="72">
        <v>0</v>
      </c>
      <c r="E285" s="72">
        <v>0</v>
      </c>
      <c r="F285" s="72">
        <v>0</v>
      </c>
      <c r="G285" s="72">
        <v>0</v>
      </c>
    </row>
    <row r="286" spans="1:7" ht="18.75" customHeight="1" x14ac:dyDescent="0.3">
      <c r="A286" s="69">
        <v>601.57000000000005</v>
      </c>
      <c r="B286" s="70" t="s">
        <v>743</v>
      </c>
      <c r="C286" s="69" t="s">
        <v>744</v>
      </c>
      <c r="D286" s="72">
        <v>0</v>
      </c>
      <c r="E286" s="72">
        <v>0</v>
      </c>
      <c r="F286" s="72">
        <v>0</v>
      </c>
      <c r="G286" s="72">
        <v>0</v>
      </c>
    </row>
    <row r="287" spans="1:7" ht="18.75" customHeight="1" x14ac:dyDescent="0.3">
      <c r="A287" s="69">
        <v>601.58000000000004</v>
      </c>
      <c r="B287" s="70" t="s">
        <v>745</v>
      </c>
      <c r="C287" s="69" t="s">
        <v>746</v>
      </c>
      <c r="D287" s="72">
        <v>0</v>
      </c>
      <c r="E287" s="72">
        <v>0</v>
      </c>
      <c r="F287" s="72">
        <v>0</v>
      </c>
      <c r="G287" s="72">
        <v>0</v>
      </c>
    </row>
    <row r="288" spans="1:7" ht="18.75" customHeight="1" x14ac:dyDescent="0.3">
      <c r="A288" s="69">
        <v>601.59</v>
      </c>
      <c r="B288" s="70" t="s">
        <v>747</v>
      </c>
      <c r="C288" s="69" t="s">
        <v>748</v>
      </c>
      <c r="D288" s="72">
        <v>0</v>
      </c>
      <c r="E288" s="72">
        <v>0</v>
      </c>
      <c r="F288" s="72">
        <v>0</v>
      </c>
      <c r="G288" s="72">
        <v>0</v>
      </c>
    </row>
    <row r="289" spans="1:7" ht="18.75" customHeight="1" x14ac:dyDescent="0.3">
      <c r="A289" s="69">
        <v>601.6</v>
      </c>
      <c r="B289" s="70" t="s">
        <v>749</v>
      </c>
      <c r="C289" s="69" t="s">
        <v>750</v>
      </c>
      <c r="D289" s="72">
        <v>0</v>
      </c>
      <c r="E289" s="72">
        <v>0</v>
      </c>
      <c r="F289" s="72">
        <v>0</v>
      </c>
      <c r="G289" s="72">
        <v>0</v>
      </c>
    </row>
    <row r="290" spans="1:7" ht="18.75" customHeight="1" x14ac:dyDescent="0.3">
      <c r="A290" s="69">
        <v>601.61</v>
      </c>
      <c r="B290" s="70" t="s">
        <v>751</v>
      </c>
      <c r="C290" s="69" t="s">
        <v>752</v>
      </c>
      <c r="D290" s="72">
        <v>0</v>
      </c>
      <c r="E290" s="72">
        <v>0</v>
      </c>
      <c r="F290" s="72">
        <v>0</v>
      </c>
      <c r="G290" s="72">
        <v>0</v>
      </c>
    </row>
    <row r="291" spans="1:7" ht="18.75" customHeight="1" x14ac:dyDescent="0.3">
      <c r="A291" s="69">
        <v>601.62</v>
      </c>
      <c r="B291" s="70" t="s">
        <v>753</v>
      </c>
      <c r="C291" s="69" t="s">
        <v>754</v>
      </c>
      <c r="D291" s="72">
        <v>0</v>
      </c>
      <c r="E291" s="72">
        <v>0</v>
      </c>
      <c r="F291" s="72">
        <v>0</v>
      </c>
      <c r="G291" s="72">
        <v>0</v>
      </c>
    </row>
    <row r="292" spans="1:7" ht="18.75" customHeight="1" x14ac:dyDescent="0.3">
      <c r="A292" s="69">
        <v>601.63</v>
      </c>
      <c r="B292" s="70" t="s">
        <v>755</v>
      </c>
      <c r="C292" s="69" t="s">
        <v>756</v>
      </c>
      <c r="D292" s="72">
        <v>0</v>
      </c>
      <c r="E292" s="72">
        <v>0</v>
      </c>
      <c r="F292" s="72">
        <v>0</v>
      </c>
      <c r="G292" s="72">
        <v>0</v>
      </c>
    </row>
    <row r="293" spans="1:7" ht="18.75" customHeight="1" x14ac:dyDescent="0.3">
      <c r="A293" s="69">
        <v>601.64</v>
      </c>
      <c r="B293" s="70" t="s">
        <v>757</v>
      </c>
      <c r="C293" s="69" t="s">
        <v>758</v>
      </c>
      <c r="D293" s="72">
        <v>0</v>
      </c>
      <c r="E293" s="72">
        <v>0</v>
      </c>
      <c r="F293" s="72">
        <v>0</v>
      </c>
      <c r="G293" s="72">
        <v>0</v>
      </c>
    </row>
    <row r="294" spans="1:7" ht="18.75" customHeight="1" x14ac:dyDescent="0.3">
      <c r="A294" s="69">
        <v>601.72</v>
      </c>
      <c r="B294" s="70" t="s">
        <v>759</v>
      </c>
      <c r="C294" s="69" t="s">
        <v>760</v>
      </c>
      <c r="D294" s="72">
        <v>0</v>
      </c>
      <c r="E294" s="72">
        <v>0</v>
      </c>
      <c r="F294" s="72">
        <v>0</v>
      </c>
      <c r="G294" s="72">
        <v>0</v>
      </c>
    </row>
    <row r="295" spans="1:7" ht="18.75" customHeight="1" x14ac:dyDescent="0.3">
      <c r="A295" s="69">
        <v>601.73</v>
      </c>
      <c r="B295" s="70" t="s">
        <v>761</v>
      </c>
      <c r="C295" s="69" t="s">
        <v>762</v>
      </c>
      <c r="D295" s="72">
        <v>0</v>
      </c>
      <c r="E295" s="72">
        <v>0</v>
      </c>
      <c r="F295" s="72">
        <v>0</v>
      </c>
      <c r="G295" s="72">
        <v>0</v>
      </c>
    </row>
    <row r="296" spans="1:7" ht="18.75" customHeight="1" x14ac:dyDescent="0.3">
      <c r="A296" s="69">
        <v>601.77</v>
      </c>
      <c r="B296" s="70" t="s">
        <v>763</v>
      </c>
      <c r="C296" s="69" t="s">
        <v>764</v>
      </c>
      <c r="D296" s="72">
        <v>0</v>
      </c>
      <c r="E296" s="72">
        <v>0</v>
      </c>
      <c r="F296" s="72">
        <v>0</v>
      </c>
      <c r="G296" s="72">
        <v>0</v>
      </c>
    </row>
    <row r="297" spans="1:7" ht="18.75" customHeight="1" x14ac:dyDescent="0.3">
      <c r="A297" s="69">
        <v>601.78</v>
      </c>
      <c r="B297" s="70" t="s">
        <v>765</v>
      </c>
      <c r="C297" s="69" t="s">
        <v>766</v>
      </c>
      <c r="D297" s="72">
        <v>0</v>
      </c>
      <c r="E297" s="72">
        <v>0</v>
      </c>
      <c r="F297" s="72">
        <v>0</v>
      </c>
      <c r="G297" s="72">
        <v>0</v>
      </c>
    </row>
    <row r="298" spans="1:7" ht="18.75" customHeight="1" x14ac:dyDescent="0.3">
      <c r="A298" s="69">
        <v>601.79999999999995</v>
      </c>
      <c r="B298" s="70" t="s">
        <v>767</v>
      </c>
      <c r="C298" s="69" t="s">
        <v>768</v>
      </c>
      <c r="D298" s="72">
        <v>0</v>
      </c>
      <c r="E298" s="72">
        <v>0</v>
      </c>
      <c r="F298" s="72">
        <v>0</v>
      </c>
      <c r="G298" s="72">
        <v>0</v>
      </c>
    </row>
    <row r="299" spans="1:7" ht="18.75" customHeight="1" x14ac:dyDescent="0.3">
      <c r="A299" s="69">
        <v>601.83000000000004</v>
      </c>
      <c r="B299" s="70" t="s">
        <v>769</v>
      </c>
      <c r="C299" s="69" t="s">
        <v>770</v>
      </c>
      <c r="D299" s="72">
        <v>0</v>
      </c>
      <c r="E299" s="72">
        <v>0</v>
      </c>
      <c r="F299" s="72">
        <v>0</v>
      </c>
      <c r="G299" s="72">
        <v>0</v>
      </c>
    </row>
    <row r="300" spans="1:7" ht="18.75" customHeight="1" x14ac:dyDescent="0.3">
      <c r="A300" s="69">
        <v>601.84</v>
      </c>
      <c r="B300" s="70" t="s">
        <v>771</v>
      </c>
      <c r="C300" s="69" t="s">
        <v>772</v>
      </c>
      <c r="D300" s="72">
        <v>0</v>
      </c>
      <c r="E300" s="72">
        <v>0</v>
      </c>
      <c r="F300" s="72">
        <v>0</v>
      </c>
      <c r="G300" s="72">
        <v>0</v>
      </c>
    </row>
    <row r="301" spans="1:7" ht="18.75" customHeight="1" x14ac:dyDescent="0.3">
      <c r="A301" s="69">
        <v>607</v>
      </c>
      <c r="B301" s="70" t="s">
        <v>773</v>
      </c>
      <c r="C301" s="69" t="s">
        <v>774</v>
      </c>
      <c r="D301" s="72">
        <v>0</v>
      </c>
      <c r="E301" s="72">
        <v>0</v>
      </c>
      <c r="F301" s="72">
        <v>0</v>
      </c>
      <c r="G301" s="72">
        <v>0</v>
      </c>
    </row>
    <row r="302" spans="1:7" ht="18.75" customHeight="1" x14ac:dyDescent="0.3">
      <c r="A302" s="69">
        <v>607.01</v>
      </c>
      <c r="B302" s="70" t="s">
        <v>775</v>
      </c>
      <c r="C302" s="69" t="s">
        <v>776</v>
      </c>
      <c r="D302" s="72">
        <v>0</v>
      </c>
      <c r="E302" s="72">
        <v>0</v>
      </c>
      <c r="F302" s="72">
        <v>0</v>
      </c>
      <c r="G302" s="72">
        <v>0</v>
      </c>
    </row>
    <row r="303" spans="1:7" ht="18.75" customHeight="1" x14ac:dyDescent="0.3">
      <c r="A303" s="69">
        <v>611</v>
      </c>
      <c r="B303" s="70" t="s">
        <v>777</v>
      </c>
      <c r="C303" s="69" t="s">
        <v>778</v>
      </c>
      <c r="D303" s="72">
        <v>0</v>
      </c>
      <c r="E303" s="72">
        <v>0</v>
      </c>
      <c r="F303" s="72">
        <v>0</v>
      </c>
      <c r="G303" s="72">
        <v>0</v>
      </c>
    </row>
    <row r="304" spans="1:7" ht="18.75" customHeight="1" x14ac:dyDescent="0.3">
      <c r="A304" s="69">
        <v>611.01</v>
      </c>
      <c r="B304" s="70" t="s">
        <v>779</v>
      </c>
      <c r="C304" s="69" t="s">
        <v>780</v>
      </c>
      <c r="D304" s="72">
        <v>0</v>
      </c>
      <c r="E304" s="72">
        <v>0</v>
      </c>
      <c r="F304" s="72">
        <v>0</v>
      </c>
      <c r="G304" s="72">
        <v>0</v>
      </c>
    </row>
    <row r="305" spans="1:7" ht="18.75" customHeight="1" x14ac:dyDescent="0.3">
      <c r="A305" s="69">
        <v>613</v>
      </c>
      <c r="B305" s="70" t="s">
        <v>781</v>
      </c>
      <c r="C305" s="69" t="s">
        <v>782</v>
      </c>
      <c r="D305" s="72">
        <v>0</v>
      </c>
      <c r="E305" s="72">
        <v>0</v>
      </c>
      <c r="F305" s="72">
        <v>0</v>
      </c>
      <c r="G305" s="72">
        <v>0</v>
      </c>
    </row>
    <row r="306" spans="1:7" ht="18.75" customHeight="1" x14ac:dyDescent="0.3">
      <c r="A306" s="69">
        <v>613.01</v>
      </c>
      <c r="B306" s="70" t="s">
        <v>783</v>
      </c>
      <c r="C306" s="69" t="s">
        <v>784</v>
      </c>
      <c r="D306" s="72">
        <v>0</v>
      </c>
      <c r="E306" s="72">
        <v>0</v>
      </c>
      <c r="F306" s="72">
        <v>0</v>
      </c>
      <c r="G306" s="72">
        <v>0</v>
      </c>
    </row>
    <row r="307" spans="1:7" ht="18.75" customHeight="1" x14ac:dyDescent="0.3">
      <c r="A307" s="69">
        <v>613.02</v>
      </c>
      <c r="B307" s="70" t="s">
        <v>785</v>
      </c>
      <c r="C307" s="69" t="s">
        <v>786</v>
      </c>
      <c r="D307" s="72">
        <v>0</v>
      </c>
      <c r="E307" s="72">
        <v>0</v>
      </c>
      <c r="F307" s="72">
        <v>0</v>
      </c>
      <c r="G307" s="72">
        <v>0</v>
      </c>
    </row>
    <row r="308" spans="1:7" ht="18.75" customHeight="1" x14ac:dyDescent="0.3">
      <c r="A308" s="69">
        <v>613.03</v>
      </c>
      <c r="B308" s="70" t="s">
        <v>787</v>
      </c>
      <c r="C308" s="69" t="s">
        <v>788</v>
      </c>
      <c r="D308" s="72">
        <v>0</v>
      </c>
      <c r="E308" s="72">
        <v>0</v>
      </c>
      <c r="F308" s="72">
        <v>0</v>
      </c>
      <c r="G308" s="72">
        <v>0</v>
      </c>
    </row>
    <row r="309" spans="1:7" ht="18.75" customHeight="1" x14ac:dyDescent="0.3">
      <c r="A309" s="69">
        <v>613.04</v>
      </c>
      <c r="B309" s="70" t="s">
        <v>789</v>
      </c>
      <c r="C309" s="69" t="s">
        <v>790</v>
      </c>
      <c r="D309" s="72">
        <v>0</v>
      </c>
      <c r="E309" s="72">
        <v>0</v>
      </c>
      <c r="F309" s="72">
        <v>0</v>
      </c>
      <c r="G309" s="72">
        <v>0</v>
      </c>
    </row>
    <row r="310" spans="1:7" ht="18.75" customHeight="1" x14ac:dyDescent="0.3">
      <c r="A310" s="69">
        <v>613.04999999999995</v>
      </c>
      <c r="B310" s="70" t="s">
        <v>791</v>
      </c>
      <c r="C310" s="69" t="s">
        <v>792</v>
      </c>
      <c r="D310" s="72">
        <v>0</v>
      </c>
      <c r="E310" s="72">
        <v>0</v>
      </c>
      <c r="F310" s="72">
        <v>0</v>
      </c>
      <c r="G310" s="72">
        <v>0</v>
      </c>
    </row>
    <row r="311" spans="1:7" ht="18.75" customHeight="1" x14ac:dyDescent="0.3">
      <c r="A311" s="69">
        <v>613.05999999999995</v>
      </c>
      <c r="B311" s="70" t="s">
        <v>793</v>
      </c>
      <c r="C311" s="69" t="s">
        <v>794</v>
      </c>
      <c r="D311" s="72">
        <v>0</v>
      </c>
      <c r="E311" s="72">
        <v>0</v>
      </c>
      <c r="F311" s="72">
        <v>0</v>
      </c>
      <c r="G311" s="72">
        <v>0</v>
      </c>
    </row>
    <row r="312" spans="1:7" ht="18.75" customHeight="1" x14ac:dyDescent="0.3">
      <c r="A312" s="69">
        <v>613.08000000000004</v>
      </c>
      <c r="B312" s="70" t="s">
        <v>795</v>
      </c>
      <c r="C312" s="69" t="s">
        <v>796</v>
      </c>
      <c r="D312" s="72">
        <v>0</v>
      </c>
      <c r="E312" s="72">
        <v>0</v>
      </c>
      <c r="F312" s="72">
        <v>0</v>
      </c>
      <c r="G312" s="72">
        <v>0</v>
      </c>
    </row>
    <row r="313" spans="1:7" ht="18.75" customHeight="1" x14ac:dyDescent="0.3">
      <c r="A313" s="69">
        <v>613.12</v>
      </c>
      <c r="B313" s="70" t="s">
        <v>797</v>
      </c>
      <c r="C313" s="69" t="s">
        <v>798</v>
      </c>
      <c r="D313" s="72">
        <v>0</v>
      </c>
      <c r="E313" s="72">
        <v>0</v>
      </c>
      <c r="F313" s="72">
        <v>0</v>
      </c>
      <c r="G313" s="72">
        <v>0</v>
      </c>
    </row>
    <row r="314" spans="1:7" ht="18.75" customHeight="1" x14ac:dyDescent="0.3">
      <c r="A314" s="69">
        <v>613.13</v>
      </c>
      <c r="B314" s="70" t="s">
        <v>799</v>
      </c>
      <c r="C314" s="69" t="s">
        <v>800</v>
      </c>
      <c r="D314" s="72">
        <v>0</v>
      </c>
      <c r="E314" s="72">
        <v>0</v>
      </c>
      <c r="F314" s="72">
        <v>0</v>
      </c>
      <c r="G314" s="72">
        <v>0</v>
      </c>
    </row>
    <row r="315" spans="1:7" ht="18.75" customHeight="1" x14ac:dyDescent="0.3">
      <c r="A315" s="69">
        <v>613.16999999999996</v>
      </c>
      <c r="B315" s="70" t="s">
        <v>801</v>
      </c>
      <c r="C315" s="69" t="s">
        <v>802</v>
      </c>
      <c r="D315" s="72">
        <v>0</v>
      </c>
      <c r="E315" s="72">
        <v>0</v>
      </c>
      <c r="F315" s="72">
        <v>0</v>
      </c>
      <c r="G315" s="72">
        <v>0</v>
      </c>
    </row>
    <row r="316" spans="1:7" ht="18.75" customHeight="1" x14ac:dyDescent="0.3">
      <c r="A316" s="69">
        <v>613.17999999999995</v>
      </c>
      <c r="B316" s="70" t="s">
        <v>803</v>
      </c>
      <c r="C316" s="69" t="s">
        <v>804</v>
      </c>
      <c r="D316" s="72">
        <v>0</v>
      </c>
      <c r="E316" s="72">
        <v>0</v>
      </c>
      <c r="F316" s="72">
        <v>0</v>
      </c>
      <c r="G316" s="72">
        <v>0</v>
      </c>
    </row>
    <row r="317" spans="1:7" ht="18.75" customHeight="1" x14ac:dyDescent="0.3">
      <c r="A317" s="69">
        <v>701</v>
      </c>
      <c r="B317" s="70" t="s">
        <v>805</v>
      </c>
      <c r="C317" s="69" t="s">
        <v>806</v>
      </c>
      <c r="D317" s="72">
        <v>0</v>
      </c>
      <c r="E317" s="72">
        <v>0</v>
      </c>
      <c r="F317" s="72">
        <v>0</v>
      </c>
      <c r="G317" s="72">
        <v>0</v>
      </c>
    </row>
    <row r="318" spans="1:7" ht="18.75" customHeight="1" x14ac:dyDescent="0.3">
      <c r="A318" s="69">
        <v>701</v>
      </c>
      <c r="B318" s="70" t="s">
        <v>807</v>
      </c>
      <c r="C318" s="69" t="s">
        <v>808</v>
      </c>
      <c r="D318" s="72">
        <v>0</v>
      </c>
      <c r="E318" s="72">
        <v>0</v>
      </c>
      <c r="F318" s="72">
        <v>0</v>
      </c>
      <c r="G318" s="72">
        <v>0</v>
      </c>
    </row>
    <row r="319" spans="1:7" ht="18.75" customHeight="1" x14ac:dyDescent="0.3">
      <c r="A319" s="69">
        <v>701.01</v>
      </c>
      <c r="B319" s="70" t="s">
        <v>809</v>
      </c>
      <c r="C319" s="69" t="s">
        <v>810</v>
      </c>
      <c r="D319" s="72">
        <v>0</v>
      </c>
      <c r="E319" s="72">
        <v>0</v>
      </c>
      <c r="F319" s="72">
        <v>0</v>
      </c>
      <c r="G319" s="72">
        <v>0</v>
      </c>
    </row>
    <row r="320" spans="1:7" ht="18.75" customHeight="1" x14ac:dyDescent="0.3">
      <c r="A320" s="69">
        <v>701.04</v>
      </c>
      <c r="B320" s="70" t="s">
        <v>811</v>
      </c>
      <c r="C320" s="69" t="s">
        <v>812</v>
      </c>
      <c r="D320" s="72">
        <v>0</v>
      </c>
      <c r="E320" s="72">
        <v>0</v>
      </c>
      <c r="F320" s="72">
        <v>0</v>
      </c>
      <c r="G320" s="72">
        <v>0</v>
      </c>
    </row>
    <row r="321" spans="1:7" ht="18.75" customHeight="1" x14ac:dyDescent="0.3">
      <c r="A321" s="69">
        <v>701.1</v>
      </c>
      <c r="B321" s="70" t="s">
        <v>813</v>
      </c>
      <c r="C321" s="69" t="s">
        <v>814</v>
      </c>
      <c r="D321" s="72">
        <v>0</v>
      </c>
      <c r="E321" s="72">
        <v>0</v>
      </c>
      <c r="F321" s="72">
        <v>0</v>
      </c>
      <c r="G321" s="72">
        <v>0</v>
      </c>
    </row>
    <row r="322" spans="1:7" ht="18.75" customHeight="1" x14ac:dyDescent="0.3">
      <c r="A322" s="69">
        <v>701.11</v>
      </c>
      <c r="B322" s="70" t="s">
        <v>815</v>
      </c>
      <c r="C322" s="69" t="s">
        <v>816</v>
      </c>
      <c r="D322" s="72">
        <v>0</v>
      </c>
      <c r="E322" s="72">
        <v>0</v>
      </c>
      <c r="F322" s="72">
        <v>0</v>
      </c>
      <c r="G322" s="72">
        <v>0</v>
      </c>
    </row>
    <row r="323" spans="1:7" ht="18.75" customHeight="1" x14ac:dyDescent="0.3">
      <c r="A323" s="69">
        <v>702</v>
      </c>
      <c r="B323" s="70" t="s">
        <v>817</v>
      </c>
      <c r="C323" s="69" t="s">
        <v>818</v>
      </c>
      <c r="D323" s="72">
        <v>0</v>
      </c>
      <c r="E323" s="72">
        <v>0</v>
      </c>
      <c r="F323" s="72">
        <v>0</v>
      </c>
      <c r="G323" s="72">
        <v>0</v>
      </c>
    </row>
    <row r="324" spans="1:7" ht="18.75" customHeight="1" x14ac:dyDescent="0.3">
      <c r="A324" s="69">
        <v>702.01</v>
      </c>
      <c r="B324" s="70" t="s">
        <v>819</v>
      </c>
      <c r="C324" s="69" t="s">
        <v>820</v>
      </c>
      <c r="D324" s="72">
        <v>0</v>
      </c>
      <c r="E324" s="72">
        <v>0</v>
      </c>
      <c r="F324" s="72">
        <v>0</v>
      </c>
      <c r="G324" s="72">
        <v>0</v>
      </c>
    </row>
    <row r="325" spans="1:7" ht="18.75" customHeight="1" x14ac:dyDescent="0.3">
      <c r="A325" s="69">
        <v>702.04</v>
      </c>
      <c r="B325" s="70" t="s">
        <v>821</v>
      </c>
      <c r="C325" s="69" t="s">
        <v>822</v>
      </c>
      <c r="D325" s="72">
        <v>0</v>
      </c>
      <c r="E325" s="72">
        <v>0</v>
      </c>
      <c r="F325" s="72">
        <v>0</v>
      </c>
      <c r="G325" s="72">
        <v>0</v>
      </c>
    </row>
    <row r="326" spans="1:7" ht="18.75" customHeight="1" x14ac:dyDescent="0.3">
      <c r="A326" s="69">
        <v>702.1</v>
      </c>
      <c r="B326" s="70" t="s">
        <v>823</v>
      </c>
      <c r="C326" s="69" t="s">
        <v>824</v>
      </c>
      <c r="D326" s="72">
        <v>0</v>
      </c>
      <c r="E326" s="72">
        <v>0</v>
      </c>
      <c r="F326" s="72">
        <v>0</v>
      </c>
      <c r="G326" s="72">
        <v>0</v>
      </c>
    </row>
    <row r="327" spans="1:7" ht="18.75" customHeight="1" x14ac:dyDescent="0.3">
      <c r="A327" s="78" t="s">
        <v>825</v>
      </c>
      <c r="B327" s="78"/>
      <c r="C327" s="78"/>
      <c r="D327" s="72">
        <v>0</v>
      </c>
      <c r="E327" s="72">
        <v>0</v>
      </c>
      <c r="F327" s="72">
        <v>0</v>
      </c>
      <c r="G327" s="72">
        <v>0</v>
      </c>
    </row>
  </sheetData>
  <mergeCells count="6">
    <mergeCell ref="A327:C327"/>
    <mergeCell ref="A2:E2"/>
    <mergeCell ref="A3:F3"/>
    <mergeCell ref="A4:F4"/>
    <mergeCell ref="A5:F5"/>
    <mergeCell ref="A6:F6"/>
  </mergeCells>
  <pageMargins left="0.43" right="0.7" top="0.24" bottom="0.22" header="0.3" footer="0.3"/>
  <pageSetup scale="7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8B79E-6248-4FEC-98F0-EE02F3A1D8E9}">
  <sheetPr>
    <pageSetUpPr fitToPage="1"/>
  </sheetPr>
  <dimension ref="A2:G216"/>
  <sheetViews>
    <sheetView showGridLines="0" workbookViewId="0">
      <selection activeCell="A4" sqref="A1:XFD4"/>
    </sheetView>
  </sheetViews>
  <sheetFormatPr baseColWidth="10" defaultColWidth="11.19921875" defaultRowHeight="11.4" x14ac:dyDescent="0.2"/>
  <cols>
    <col min="1" max="1" width="6.59765625" style="23" customWidth="1"/>
    <col min="2" max="2" width="39.59765625" style="23" customWidth="1"/>
    <col min="3" max="3" width="11.8984375" style="27" customWidth="1"/>
    <col min="4" max="4" width="16" style="28" bestFit="1" customWidth="1"/>
    <col min="5" max="5" width="16.3984375" style="29" bestFit="1" customWidth="1"/>
    <col min="6" max="6" width="11.8984375" style="29" customWidth="1"/>
    <col min="7" max="7" width="27" style="23" bestFit="1" customWidth="1"/>
    <col min="8" max="16384" width="11.19921875" style="23"/>
  </cols>
  <sheetData>
    <row r="2" spans="1:7" ht="13.8" x14ac:dyDescent="0.25">
      <c r="A2" s="74" t="s">
        <v>827</v>
      </c>
    </row>
    <row r="4" spans="1:7" ht="12" x14ac:dyDescent="0.25">
      <c r="C4" s="24" t="s">
        <v>56</v>
      </c>
      <c r="D4" s="25" t="s">
        <v>57</v>
      </c>
      <c r="E4" s="25" t="s">
        <v>58</v>
      </c>
      <c r="F4" s="25" t="s">
        <v>59</v>
      </c>
    </row>
    <row r="5" spans="1:7" ht="12" x14ac:dyDescent="0.25">
      <c r="A5" s="26" t="s">
        <v>60</v>
      </c>
      <c r="G5" s="26"/>
    </row>
    <row r="6" spans="1:7" x14ac:dyDescent="0.2">
      <c r="B6" s="23" t="s">
        <v>61</v>
      </c>
      <c r="C6" s="27">
        <v>0</v>
      </c>
      <c r="D6" s="28">
        <v>0</v>
      </c>
      <c r="E6" s="29">
        <v>7</v>
      </c>
      <c r="F6" s="29">
        <v>0</v>
      </c>
    </row>
    <row r="7" spans="1:7" x14ac:dyDescent="0.2">
      <c r="B7" s="23" t="s">
        <v>62</v>
      </c>
      <c r="C7" s="27">
        <v>84</v>
      </c>
      <c r="D7" s="28">
        <v>0</v>
      </c>
      <c r="E7" s="29">
        <v>0</v>
      </c>
      <c r="F7" s="29">
        <v>0</v>
      </c>
    </row>
    <row r="8" spans="1:7" x14ac:dyDescent="0.2">
      <c r="B8" s="23" t="s">
        <v>63</v>
      </c>
      <c r="C8" s="27">
        <v>0</v>
      </c>
      <c r="D8" s="28">
        <v>1</v>
      </c>
      <c r="E8" s="29">
        <v>7</v>
      </c>
      <c r="F8" s="29">
        <v>0</v>
      </c>
    </row>
    <row r="9" spans="1:7" x14ac:dyDescent="0.2">
      <c r="B9" s="23" t="s">
        <v>64</v>
      </c>
      <c r="C9" s="27">
        <v>4</v>
      </c>
      <c r="D9" s="28">
        <v>3</v>
      </c>
      <c r="E9" s="29">
        <v>0</v>
      </c>
      <c r="F9" s="29">
        <v>0</v>
      </c>
    </row>
    <row r="10" spans="1:7" x14ac:dyDescent="0.2">
      <c r="B10" s="23" t="s">
        <v>65</v>
      </c>
      <c r="C10" s="27">
        <v>2</v>
      </c>
      <c r="D10" s="28">
        <v>0</v>
      </c>
      <c r="E10" s="29">
        <v>1</v>
      </c>
      <c r="F10" s="29">
        <v>2</v>
      </c>
    </row>
    <row r="12" spans="1:7" ht="24" customHeight="1" x14ac:dyDescent="0.2">
      <c r="B12" s="81" t="s">
        <v>66</v>
      </c>
      <c r="C12" s="81"/>
      <c r="D12" s="81"/>
      <c r="E12" s="81"/>
      <c r="F12" s="81"/>
    </row>
    <row r="13" spans="1:7" x14ac:dyDescent="0.2">
      <c r="B13" s="30"/>
      <c r="C13" s="31"/>
      <c r="D13" s="32"/>
      <c r="E13" s="31"/>
      <c r="F13" s="31"/>
    </row>
    <row r="14" spans="1:7" ht="12" x14ac:dyDescent="0.25">
      <c r="A14" s="26" t="s">
        <v>67</v>
      </c>
    </row>
    <row r="15" spans="1:7" x14ac:dyDescent="0.2">
      <c r="B15" s="30" t="s">
        <v>68</v>
      </c>
      <c r="C15" s="29">
        <v>365</v>
      </c>
      <c r="D15" s="28">
        <v>365</v>
      </c>
      <c r="E15" s="29">
        <v>365</v>
      </c>
      <c r="F15" s="29">
        <v>365</v>
      </c>
    </row>
    <row r="16" spans="1:7" ht="15.6" x14ac:dyDescent="0.3">
      <c r="A16" s="4" t="s">
        <v>69</v>
      </c>
      <c r="B16" s="30" t="s">
        <v>63</v>
      </c>
      <c r="C16" s="29">
        <f>+C8</f>
        <v>0</v>
      </c>
      <c r="D16" s="29">
        <f t="shared" ref="D16:F17" si="0">+D8</f>
        <v>1</v>
      </c>
      <c r="E16" s="29">
        <f t="shared" si="0"/>
        <v>7</v>
      </c>
      <c r="F16" s="29">
        <f t="shared" si="0"/>
        <v>0</v>
      </c>
    </row>
    <row r="17" spans="1:6" ht="15.6" x14ac:dyDescent="0.3">
      <c r="A17" s="4" t="s">
        <v>69</v>
      </c>
      <c r="B17" s="30" t="s">
        <v>64</v>
      </c>
      <c r="C17" s="29">
        <f>+C9</f>
        <v>4</v>
      </c>
      <c r="D17" s="29">
        <f t="shared" si="0"/>
        <v>3</v>
      </c>
      <c r="E17" s="29">
        <f t="shared" si="0"/>
        <v>0</v>
      </c>
      <c r="F17" s="29">
        <f t="shared" si="0"/>
        <v>0</v>
      </c>
    </row>
    <row r="18" spans="1:6" ht="22.8" x14ac:dyDescent="0.2">
      <c r="A18" s="76" t="s">
        <v>69</v>
      </c>
      <c r="B18" s="30" t="s">
        <v>70</v>
      </c>
      <c r="C18" s="29">
        <v>0</v>
      </c>
      <c r="D18" s="28">
        <v>182</v>
      </c>
      <c r="E18" s="29">
        <v>0</v>
      </c>
      <c r="F18" s="29">
        <v>0</v>
      </c>
    </row>
    <row r="19" spans="1:6" ht="15.6" x14ac:dyDescent="0.3">
      <c r="A19" s="4" t="s">
        <v>49</v>
      </c>
      <c r="B19" s="30" t="s">
        <v>71</v>
      </c>
      <c r="C19" s="29">
        <f>+C15-C16-C17-C18</f>
        <v>361</v>
      </c>
      <c r="D19" s="29">
        <f t="shared" ref="D19:F19" si="1">+D15-D16-D17-D18</f>
        <v>179</v>
      </c>
      <c r="E19" s="29">
        <f t="shared" si="1"/>
        <v>358</v>
      </c>
      <c r="F19" s="29">
        <f t="shared" si="1"/>
        <v>365</v>
      </c>
    </row>
    <row r="20" spans="1:6" x14ac:dyDescent="0.2">
      <c r="B20" s="75"/>
    </row>
    <row r="21" spans="1:6" ht="12" x14ac:dyDescent="0.25">
      <c r="A21" s="26" t="s">
        <v>72</v>
      </c>
    </row>
    <row r="22" spans="1:6" ht="15" x14ac:dyDescent="0.25">
      <c r="A22" s="1"/>
      <c r="B22" s="30" t="s">
        <v>71</v>
      </c>
      <c r="C22" s="33">
        <f>+C19</f>
        <v>361</v>
      </c>
      <c r="D22" s="33">
        <f t="shared" ref="D22:F22" si="2">+D19</f>
        <v>179</v>
      </c>
      <c r="E22" s="33">
        <f t="shared" si="2"/>
        <v>358</v>
      </c>
      <c r="F22" s="33">
        <f t="shared" si="2"/>
        <v>365</v>
      </c>
    </row>
    <row r="23" spans="1:6" ht="15.6" x14ac:dyDescent="0.3">
      <c r="A23" s="4" t="s">
        <v>51</v>
      </c>
      <c r="B23" s="30" t="s">
        <v>68</v>
      </c>
      <c r="C23" s="29">
        <v>365</v>
      </c>
      <c r="D23" s="28">
        <v>365</v>
      </c>
      <c r="E23" s="29">
        <v>365</v>
      </c>
      <c r="F23" s="29">
        <v>365</v>
      </c>
    </row>
    <row r="24" spans="1:6" ht="15.6" x14ac:dyDescent="0.3">
      <c r="A24" s="4" t="s">
        <v>49</v>
      </c>
      <c r="B24" s="30" t="s">
        <v>73</v>
      </c>
      <c r="C24" s="34">
        <f>TRUNC((C22/C23),2)</f>
        <v>0.98</v>
      </c>
      <c r="D24" s="34">
        <f t="shared" ref="D24:F24" si="3">TRUNC((D22/D23),2)</f>
        <v>0.49</v>
      </c>
      <c r="E24" s="34">
        <f t="shared" si="3"/>
        <v>0.98</v>
      </c>
      <c r="F24" s="34">
        <f t="shared" si="3"/>
        <v>1</v>
      </c>
    </row>
    <row r="25" spans="1:6" ht="15.6" x14ac:dyDescent="0.3">
      <c r="A25" s="4" t="s">
        <v>74</v>
      </c>
      <c r="B25" s="30" t="s">
        <v>75</v>
      </c>
      <c r="C25" s="29">
        <v>30</v>
      </c>
      <c r="D25" s="28">
        <v>30</v>
      </c>
      <c r="E25" s="29">
        <v>30</v>
      </c>
      <c r="F25" s="29">
        <v>30</v>
      </c>
    </row>
    <row r="26" spans="1:6" ht="15.6" x14ac:dyDescent="0.3">
      <c r="A26" s="4" t="s">
        <v>49</v>
      </c>
      <c r="B26" s="30" t="s">
        <v>76</v>
      </c>
      <c r="C26" s="35">
        <f>+C24*C25</f>
        <v>29.4</v>
      </c>
      <c r="D26" s="35">
        <f t="shared" ref="D26:F26" si="4">+D24*D25</f>
        <v>14.7</v>
      </c>
      <c r="E26" s="35">
        <f t="shared" si="4"/>
        <v>29.4</v>
      </c>
      <c r="F26" s="35">
        <f t="shared" si="4"/>
        <v>30</v>
      </c>
    </row>
    <row r="27" spans="1:6" x14ac:dyDescent="0.2">
      <c r="B27" s="36"/>
    </row>
    <row r="28" spans="1:6" ht="12" x14ac:dyDescent="0.25">
      <c r="A28" s="26" t="s">
        <v>77</v>
      </c>
    </row>
    <row r="30" spans="1:6" x14ac:dyDescent="0.2">
      <c r="B30" s="23" t="s">
        <v>78</v>
      </c>
    </row>
    <row r="31" spans="1:6" ht="12" x14ac:dyDescent="0.25">
      <c r="A31" s="26" t="s">
        <v>79</v>
      </c>
    </row>
    <row r="32" spans="1:6" ht="12" x14ac:dyDescent="0.25">
      <c r="B32" s="26"/>
      <c r="C32" s="37"/>
      <c r="D32" s="25"/>
      <c r="E32" s="38"/>
      <c r="F32" s="38"/>
    </row>
    <row r="33" spans="1:6" ht="12" x14ac:dyDescent="0.25">
      <c r="B33" s="26" t="s">
        <v>80</v>
      </c>
      <c r="C33" s="24" t="s">
        <v>81</v>
      </c>
      <c r="D33" s="25" t="s">
        <v>82</v>
      </c>
      <c r="E33" s="25" t="s">
        <v>81</v>
      </c>
      <c r="F33" s="25" t="s">
        <v>83</v>
      </c>
    </row>
    <row r="34" spans="1:6" x14ac:dyDescent="0.2">
      <c r="B34" s="23" t="s">
        <v>84</v>
      </c>
      <c r="C34" s="27">
        <v>8000</v>
      </c>
      <c r="D34" s="28" t="s">
        <v>85</v>
      </c>
      <c r="E34" s="29">
        <v>90000</v>
      </c>
      <c r="F34" s="29">
        <v>30000</v>
      </c>
    </row>
    <row r="36" spans="1:6" ht="12" x14ac:dyDescent="0.25">
      <c r="B36" s="26" t="s">
        <v>86</v>
      </c>
    </row>
    <row r="38" spans="1:6" ht="12" x14ac:dyDescent="0.25">
      <c r="B38" s="26"/>
    </row>
    <row r="39" spans="1:6" ht="12" x14ac:dyDescent="0.25">
      <c r="A39" s="39" t="s">
        <v>87</v>
      </c>
      <c r="B39" s="26"/>
      <c r="D39" s="25"/>
      <c r="E39" s="38"/>
    </row>
    <row r="40" spans="1:6" ht="15.6" x14ac:dyDescent="0.3">
      <c r="A40" s="4" t="s">
        <v>48</v>
      </c>
      <c r="B40" s="30" t="s">
        <v>88</v>
      </c>
      <c r="C40" s="40"/>
      <c r="D40" s="41">
        <v>0</v>
      </c>
      <c r="E40" s="35"/>
      <c r="F40" s="35">
        <v>15000</v>
      </c>
    </row>
    <row r="41" spans="1:6" ht="15.6" x14ac:dyDescent="0.3">
      <c r="A41" s="4" t="s">
        <v>48</v>
      </c>
      <c r="B41" s="30" t="s">
        <v>89</v>
      </c>
      <c r="C41" s="40"/>
      <c r="D41" s="41">
        <v>0</v>
      </c>
      <c r="E41" s="35"/>
      <c r="F41" s="35">
        <v>0</v>
      </c>
    </row>
    <row r="42" spans="1:6" ht="15.6" x14ac:dyDescent="0.3">
      <c r="A42" s="4" t="s">
        <v>48</v>
      </c>
      <c r="B42" s="30" t="s">
        <v>90</v>
      </c>
      <c r="C42" s="40"/>
      <c r="D42" s="41">
        <v>0</v>
      </c>
      <c r="E42" s="35"/>
      <c r="F42" s="35">
        <v>7000</v>
      </c>
    </row>
    <row r="43" spans="1:6" ht="15.6" x14ac:dyDescent="0.3">
      <c r="A43" s="4" t="s">
        <v>48</v>
      </c>
      <c r="B43" s="30" t="s">
        <v>91</v>
      </c>
      <c r="C43" s="40"/>
      <c r="D43" s="41">
        <v>0</v>
      </c>
      <c r="E43" s="35"/>
      <c r="F43" s="35">
        <v>35000</v>
      </c>
    </row>
    <row r="44" spans="1:6" ht="15.6" x14ac:dyDescent="0.3">
      <c r="A44" s="4" t="s">
        <v>48</v>
      </c>
      <c r="B44" s="30" t="s">
        <v>92</v>
      </c>
      <c r="C44" s="40"/>
      <c r="D44" s="41">
        <v>0</v>
      </c>
      <c r="E44" s="35"/>
      <c r="F44" s="35">
        <v>6800</v>
      </c>
    </row>
    <row r="45" spans="1:6" ht="15.6" x14ac:dyDescent="0.3">
      <c r="A45" s="4" t="s">
        <v>48</v>
      </c>
      <c r="B45" s="30" t="s">
        <v>93</v>
      </c>
      <c r="C45" s="40"/>
      <c r="D45" s="41">
        <v>0</v>
      </c>
      <c r="E45" s="35"/>
      <c r="F45" s="35">
        <v>0</v>
      </c>
    </row>
    <row r="46" spans="1:6" ht="15.6" x14ac:dyDescent="0.3">
      <c r="A46" s="4" t="s">
        <v>48</v>
      </c>
      <c r="B46" s="30" t="s">
        <v>94</v>
      </c>
      <c r="C46" s="40"/>
      <c r="D46" s="41">
        <v>5000</v>
      </c>
      <c r="E46" s="35"/>
      <c r="F46" s="35">
        <v>9500</v>
      </c>
    </row>
    <row r="47" spans="1:6" ht="15.6" x14ac:dyDescent="0.3">
      <c r="A47" s="4" t="s">
        <v>48</v>
      </c>
      <c r="B47" s="30" t="s">
        <v>95</v>
      </c>
      <c r="C47" s="40"/>
      <c r="D47" s="41">
        <v>5200</v>
      </c>
      <c r="E47" s="35"/>
      <c r="F47" s="35">
        <v>25000</v>
      </c>
    </row>
    <row r="48" spans="1:6" ht="15.6" x14ac:dyDescent="0.3">
      <c r="A48" s="4" t="s">
        <v>48</v>
      </c>
      <c r="B48" s="30" t="s">
        <v>96</v>
      </c>
      <c r="C48" s="40"/>
      <c r="D48" s="41">
        <v>6500</v>
      </c>
      <c r="E48" s="35"/>
      <c r="F48" s="35">
        <v>8000</v>
      </c>
    </row>
    <row r="49" spans="1:6" ht="15.6" x14ac:dyDescent="0.3">
      <c r="A49" s="4" t="s">
        <v>48</v>
      </c>
      <c r="B49" s="30" t="s">
        <v>97</v>
      </c>
      <c r="C49" s="40"/>
      <c r="D49" s="41">
        <v>5000</v>
      </c>
      <c r="E49" s="35"/>
      <c r="F49" s="35">
        <v>30000</v>
      </c>
    </row>
    <row r="50" spans="1:6" ht="15.6" x14ac:dyDescent="0.3">
      <c r="A50" s="4" t="s">
        <v>48</v>
      </c>
      <c r="B50" s="30" t="s">
        <v>98</v>
      </c>
      <c r="C50" s="40"/>
      <c r="D50" s="41">
        <v>11000</v>
      </c>
      <c r="E50" s="35"/>
      <c r="F50" s="35">
        <v>6900</v>
      </c>
    </row>
    <row r="51" spans="1:6" ht="15.6" x14ac:dyDescent="0.3">
      <c r="A51" s="4" t="s">
        <v>48</v>
      </c>
      <c r="B51" s="30" t="s">
        <v>99</v>
      </c>
      <c r="C51" s="40"/>
      <c r="D51" s="41">
        <v>8600</v>
      </c>
      <c r="E51" s="35"/>
      <c r="F51" s="35">
        <v>30000</v>
      </c>
    </row>
    <row r="52" spans="1:6" s="26" customFormat="1" ht="15.6" x14ac:dyDescent="0.3">
      <c r="A52" s="4" t="s">
        <v>49</v>
      </c>
      <c r="B52" s="47" t="s">
        <v>100</v>
      </c>
      <c r="C52" s="56">
        <f>SUM(C40:C51)</f>
        <v>0</v>
      </c>
      <c r="D52" s="56">
        <f>SUM(D40:D51)</f>
        <v>41300</v>
      </c>
      <c r="E52" s="56">
        <f>SUM(E40:E51)</f>
        <v>0</v>
      </c>
      <c r="F52" s="56">
        <f>SUM(F40:F51)</f>
        <v>173200</v>
      </c>
    </row>
    <row r="53" spans="1:6" ht="15.6" x14ac:dyDescent="0.3">
      <c r="A53" s="4" t="s">
        <v>51</v>
      </c>
      <c r="B53" s="30" t="s">
        <v>101</v>
      </c>
      <c r="C53" s="35">
        <v>0</v>
      </c>
      <c r="D53" s="41">
        <v>6</v>
      </c>
      <c r="E53" s="35">
        <v>0</v>
      </c>
      <c r="F53" s="35">
        <v>10</v>
      </c>
    </row>
    <row r="54" spans="1:6" s="26" customFormat="1" ht="15.6" x14ac:dyDescent="0.3">
      <c r="A54" s="4" t="s">
        <v>49</v>
      </c>
      <c r="B54" s="47" t="s">
        <v>102</v>
      </c>
      <c r="C54" s="56">
        <v>0</v>
      </c>
      <c r="D54" s="56">
        <f>+D52/D53</f>
        <v>6883.333333333333</v>
      </c>
      <c r="E54" s="56">
        <v>0</v>
      </c>
      <c r="F54" s="56">
        <f>+F52/F53</f>
        <v>17320</v>
      </c>
    </row>
    <row r="55" spans="1:6" x14ac:dyDescent="0.2">
      <c r="E55" s="28"/>
      <c r="F55" s="28"/>
    </row>
    <row r="56" spans="1:6" ht="12" x14ac:dyDescent="0.25">
      <c r="A56" s="26" t="s">
        <v>103</v>
      </c>
    </row>
    <row r="57" spans="1:6" ht="12" x14ac:dyDescent="0.25">
      <c r="B57" s="42" t="s">
        <v>1</v>
      </c>
      <c r="C57" s="38"/>
      <c r="D57" s="25"/>
      <c r="E57" s="38"/>
      <c r="F57" s="38"/>
    </row>
    <row r="58" spans="1:6" x14ac:dyDescent="0.2">
      <c r="B58" s="36" t="s">
        <v>84</v>
      </c>
      <c r="C58" s="35">
        <f>+C34</f>
        <v>8000</v>
      </c>
      <c r="D58" s="35">
        <v>0</v>
      </c>
      <c r="E58" s="35">
        <f t="shared" ref="E58:F58" si="5">+E34</f>
        <v>90000</v>
      </c>
      <c r="F58" s="35">
        <f t="shared" si="5"/>
        <v>30000</v>
      </c>
    </row>
    <row r="59" spans="1:6" ht="15.6" x14ac:dyDescent="0.3">
      <c r="A59" s="4" t="s">
        <v>48</v>
      </c>
      <c r="B59" s="36" t="s">
        <v>102</v>
      </c>
      <c r="C59" s="41">
        <f t="shared" ref="C59" si="6">+C54</f>
        <v>0</v>
      </c>
      <c r="D59" s="41">
        <f>+D54</f>
        <v>6883.333333333333</v>
      </c>
      <c r="E59" s="41">
        <f t="shared" ref="E59:F59" si="7">+E54</f>
        <v>0</v>
      </c>
      <c r="F59" s="41">
        <f t="shared" si="7"/>
        <v>17320</v>
      </c>
    </row>
    <row r="60" spans="1:6" ht="15.6" x14ac:dyDescent="0.3">
      <c r="A60" s="4" t="s">
        <v>49</v>
      </c>
      <c r="B60" s="36" t="s">
        <v>104</v>
      </c>
      <c r="C60" s="35">
        <f>SUM(C58:C59)</f>
        <v>8000</v>
      </c>
      <c r="D60" s="35">
        <f t="shared" ref="D60:F60" si="8">SUM(D58:D59)</f>
        <v>6883.333333333333</v>
      </c>
      <c r="E60" s="35">
        <f t="shared" si="8"/>
        <v>90000</v>
      </c>
      <c r="F60" s="35">
        <f t="shared" si="8"/>
        <v>47320</v>
      </c>
    </row>
    <row r="61" spans="1:6" ht="15.6" x14ac:dyDescent="0.3">
      <c r="A61" s="4" t="s">
        <v>51</v>
      </c>
      <c r="B61" s="36" t="s">
        <v>105</v>
      </c>
      <c r="C61" s="29">
        <v>30</v>
      </c>
      <c r="D61" s="28">
        <v>30</v>
      </c>
      <c r="E61" s="29">
        <v>30</v>
      </c>
      <c r="F61" s="29">
        <v>30</v>
      </c>
    </row>
    <row r="62" spans="1:6" s="26" customFormat="1" ht="15.6" x14ac:dyDescent="0.3">
      <c r="A62" s="4" t="s">
        <v>49</v>
      </c>
      <c r="B62" s="39" t="s">
        <v>106</v>
      </c>
      <c r="C62" s="48">
        <f>+C60/C61</f>
        <v>266.66666666666669</v>
      </c>
      <c r="D62" s="48">
        <f t="shared" ref="D62:F62" si="9">+D60/D61</f>
        <v>229.44444444444443</v>
      </c>
      <c r="E62" s="48">
        <f t="shared" si="9"/>
        <v>3000</v>
      </c>
      <c r="F62" s="48">
        <f t="shared" si="9"/>
        <v>1577.3333333333333</v>
      </c>
    </row>
    <row r="63" spans="1:6" x14ac:dyDescent="0.2">
      <c r="B63" s="43"/>
      <c r="C63" s="29"/>
    </row>
    <row r="64" spans="1:6" x14ac:dyDescent="0.2">
      <c r="B64" s="23" t="s">
        <v>107</v>
      </c>
    </row>
    <row r="65" spans="1:6" x14ac:dyDescent="0.2">
      <c r="D65" s="27"/>
      <c r="E65" s="27"/>
      <c r="F65" s="27"/>
    </row>
    <row r="66" spans="1:6" ht="12" x14ac:dyDescent="0.25">
      <c r="A66" s="26" t="s">
        <v>108</v>
      </c>
    </row>
    <row r="68" spans="1:6" ht="12" x14ac:dyDescent="0.25">
      <c r="B68" s="44" t="s">
        <v>1</v>
      </c>
      <c r="C68" s="38"/>
      <c r="D68" s="25"/>
      <c r="E68" s="38"/>
      <c r="F68" s="38"/>
    </row>
    <row r="69" spans="1:6" x14ac:dyDescent="0.2">
      <c r="B69" s="36" t="s">
        <v>106</v>
      </c>
      <c r="C69" s="35">
        <f>+C62</f>
        <v>266.66666666666669</v>
      </c>
      <c r="D69" s="35">
        <f t="shared" ref="D69:F69" si="10">+D62</f>
        <v>229.44444444444443</v>
      </c>
      <c r="E69" s="35">
        <f t="shared" si="10"/>
        <v>3000</v>
      </c>
      <c r="F69" s="35">
        <f t="shared" si="10"/>
        <v>1577.3333333333333</v>
      </c>
    </row>
    <row r="70" spans="1:6" ht="15.6" x14ac:dyDescent="0.3">
      <c r="A70" s="4" t="s">
        <v>74</v>
      </c>
      <c r="B70" s="30" t="s">
        <v>76</v>
      </c>
      <c r="C70" s="35">
        <f>+C26</f>
        <v>29.4</v>
      </c>
      <c r="D70" s="35">
        <f t="shared" ref="D70:F70" si="11">+D26</f>
        <v>14.7</v>
      </c>
      <c r="E70" s="35">
        <f t="shared" si="11"/>
        <v>29.4</v>
      </c>
      <c r="F70" s="35">
        <f t="shared" si="11"/>
        <v>30</v>
      </c>
    </row>
    <row r="71" spans="1:6" ht="15.6" x14ac:dyDescent="0.3">
      <c r="A71" s="4" t="s">
        <v>49</v>
      </c>
      <c r="B71" s="47" t="s">
        <v>109</v>
      </c>
      <c r="C71" s="48">
        <f>+C69*C70</f>
        <v>7840</v>
      </c>
      <c r="D71" s="48">
        <f t="shared" ref="D71:F71" si="12">+D69*D70</f>
        <v>3372.833333333333</v>
      </c>
      <c r="E71" s="48">
        <f t="shared" si="12"/>
        <v>88200</v>
      </c>
      <c r="F71" s="48">
        <f t="shared" si="12"/>
        <v>47320</v>
      </c>
    </row>
    <row r="72" spans="1:6" x14ac:dyDescent="0.2">
      <c r="B72" s="36"/>
    </row>
    <row r="73" spans="1:6" ht="12" x14ac:dyDescent="0.25">
      <c r="A73" s="39" t="s">
        <v>110</v>
      </c>
    </row>
    <row r="74" spans="1:6" s="45" customFormat="1" ht="24" customHeight="1" x14ac:dyDescent="0.3">
      <c r="B74" s="83" t="s">
        <v>111</v>
      </c>
      <c r="C74" s="83"/>
      <c r="D74" s="83"/>
      <c r="E74" s="83"/>
      <c r="F74" s="83"/>
    </row>
    <row r="75" spans="1:6" ht="15" customHeight="1" x14ac:dyDescent="0.25">
      <c r="A75" s="39" t="s">
        <v>112</v>
      </c>
      <c r="B75" s="39"/>
      <c r="C75" s="39"/>
      <c r="D75" s="39"/>
      <c r="E75" s="39"/>
    </row>
    <row r="76" spans="1:6" ht="15" customHeight="1" x14ac:dyDescent="0.2">
      <c r="B76" s="81" t="s">
        <v>113</v>
      </c>
      <c r="C76" s="81"/>
      <c r="D76" s="81"/>
      <c r="E76" s="81"/>
      <c r="F76" s="81"/>
    </row>
    <row r="78" spans="1:6" ht="12" x14ac:dyDescent="0.25">
      <c r="A78" s="26" t="s">
        <v>114</v>
      </c>
    </row>
    <row r="79" spans="1:6" ht="12" x14ac:dyDescent="0.25">
      <c r="B79" s="42"/>
      <c r="C79" s="38"/>
      <c r="D79" s="25"/>
      <c r="E79" s="38"/>
      <c r="F79" s="38"/>
    </row>
    <row r="80" spans="1:6" x14ac:dyDescent="0.2">
      <c r="B80" s="30" t="s">
        <v>109</v>
      </c>
      <c r="C80" s="35">
        <f>+C71</f>
        <v>7840</v>
      </c>
      <c r="D80" s="35">
        <f t="shared" ref="D80:F80" si="13">+D71</f>
        <v>3372.833333333333</v>
      </c>
      <c r="E80" s="35">
        <f t="shared" si="13"/>
        <v>88200</v>
      </c>
      <c r="F80" s="35">
        <f t="shared" si="13"/>
        <v>47320</v>
      </c>
    </row>
    <row r="81" spans="1:7" ht="15.6" x14ac:dyDescent="0.3">
      <c r="A81" s="4" t="s">
        <v>50</v>
      </c>
      <c r="B81" s="30" t="s">
        <v>115</v>
      </c>
      <c r="C81" s="35">
        <f>84.49*30</f>
        <v>2534.6999999999998</v>
      </c>
      <c r="D81" s="35">
        <f t="shared" ref="D81:F81" si="14">84.49*30</f>
        <v>2534.6999999999998</v>
      </c>
      <c r="E81" s="35">
        <f t="shared" si="14"/>
        <v>2534.6999999999998</v>
      </c>
      <c r="F81" s="35">
        <f t="shared" si="14"/>
        <v>2534.6999999999998</v>
      </c>
    </row>
    <row r="82" spans="1:7" ht="15.6" x14ac:dyDescent="0.3">
      <c r="A82" s="4" t="s">
        <v>49</v>
      </c>
      <c r="B82" s="47" t="s">
        <v>13</v>
      </c>
      <c r="C82" s="48">
        <f>+C80-C81</f>
        <v>5305.3</v>
      </c>
      <c r="D82" s="48">
        <f t="shared" ref="D82:F82" si="15">+D80-D81</f>
        <v>838.13333333333321</v>
      </c>
      <c r="E82" s="48">
        <f t="shared" si="15"/>
        <v>85665.3</v>
      </c>
      <c r="F82" s="48">
        <f t="shared" si="15"/>
        <v>44785.3</v>
      </c>
    </row>
    <row r="83" spans="1:7" ht="12" x14ac:dyDescent="0.25">
      <c r="B83" s="26"/>
      <c r="C83" s="37"/>
      <c r="D83" s="25"/>
      <c r="E83" s="38"/>
      <c r="F83" s="38"/>
    </row>
    <row r="84" spans="1:7" ht="25.5" customHeight="1" x14ac:dyDescent="0.2">
      <c r="B84" s="84" t="s">
        <v>116</v>
      </c>
      <c r="C84" s="84"/>
      <c r="D84" s="84"/>
      <c r="E84" s="84"/>
      <c r="F84" s="84"/>
    </row>
    <row r="85" spans="1:7" ht="25.5" customHeight="1" x14ac:dyDescent="0.2">
      <c r="B85" s="81" t="s">
        <v>117</v>
      </c>
      <c r="C85" s="81"/>
      <c r="D85" s="81"/>
      <c r="E85" s="81"/>
      <c r="F85" s="81"/>
    </row>
    <row r="87" spans="1:7" ht="12" x14ac:dyDescent="0.25">
      <c r="A87" s="26" t="s">
        <v>118</v>
      </c>
    </row>
    <row r="89" spans="1:7" ht="12" x14ac:dyDescent="0.25">
      <c r="B89" s="42"/>
      <c r="C89" s="38"/>
      <c r="D89" s="25"/>
      <c r="E89" s="38"/>
      <c r="F89" s="38"/>
    </row>
    <row r="90" spans="1:7" x14ac:dyDescent="0.2">
      <c r="B90" s="30" t="s">
        <v>84</v>
      </c>
      <c r="C90" s="35">
        <f>+C34</f>
        <v>8000</v>
      </c>
      <c r="D90" s="35">
        <v>0</v>
      </c>
      <c r="E90" s="35">
        <f t="shared" ref="E90:F90" si="16">+E34</f>
        <v>90000</v>
      </c>
      <c r="F90" s="35">
        <f t="shared" si="16"/>
        <v>30000</v>
      </c>
      <c r="G90" s="46"/>
    </row>
    <row r="91" spans="1:7" ht="15.6" x14ac:dyDescent="0.3">
      <c r="A91" s="4" t="s">
        <v>48</v>
      </c>
      <c r="B91" s="30" t="s">
        <v>119</v>
      </c>
      <c r="C91" s="35">
        <f>+C51</f>
        <v>0</v>
      </c>
      <c r="D91" s="35">
        <f t="shared" ref="D91:F91" si="17">+D51</f>
        <v>8600</v>
      </c>
      <c r="E91" s="35">
        <f t="shared" si="17"/>
        <v>0</v>
      </c>
      <c r="F91" s="35">
        <f t="shared" si="17"/>
        <v>30000</v>
      </c>
      <c r="G91" s="46"/>
    </row>
    <row r="92" spans="1:7" ht="15.6" x14ac:dyDescent="0.3">
      <c r="A92" s="4" t="s">
        <v>49</v>
      </c>
      <c r="B92" s="30" t="s">
        <v>120</v>
      </c>
      <c r="C92" s="35">
        <f>SUM(C90:C91)</f>
        <v>8000</v>
      </c>
      <c r="D92" s="35">
        <f t="shared" ref="D92:F92" si="18">SUM(D90:D91)</f>
        <v>8600</v>
      </c>
      <c r="E92" s="35">
        <f t="shared" si="18"/>
        <v>90000</v>
      </c>
      <c r="F92" s="35">
        <f t="shared" si="18"/>
        <v>60000</v>
      </c>
      <c r="G92" s="46"/>
    </row>
    <row r="93" spans="1:7" ht="15.6" x14ac:dyDescent="0.3">
      <c r="A93" s="4" t="s">
        <v>48</v>
      </c>
      <c r="B93" s="30" t="s">
        <v>13</v>
      </c>
      <c r="C93" s="35">
        <f>+C82</f>
        <v>5305.3</v>
      </c>
      <c r="D93" s="35">
        <f t="shared" ref="D93:F93" si="19">+D82</f>
        <v>838.13333333333321</v>
      </c>
      <c r="E93" s="35">
        <f t="shared" si="19"/>
        <v>85665.3</v>
      </c>
      <c r="F93" s="35">
        <f t="shared" si="19"/>
        <v>44785.3</v>
      </c>
      <c r="G93" s="46"/>
    </row>
    <row r="94" spans="1:7" ht="15.6" x14ac:dyDescent="0.3">
      <c r="A94" s="4" t="s">
        <v>49</v>
      </c>
      <c r="B94" s="47" t="s">
        <v>121</v>
      </c>
      <c r="C94" s="48">
        <f>+C92+C93</f>
        <v>13305.3</v>
      </c>
      <c r="D94" s="48">
        <f t="shared" ref="D94:F94" si="20">+D92+D93</f>
        <v>9438.1333333333332</v>
      </c>
      <c r="E94" s="48">
        <f t="shared" si="20"/>
        <v>175665.3</v>
      </c>
      <c r="F94" s="48">
        <f t="shared" si="20"/>
        <v>104785.3</v>
      </c>
      <c r="G94" s="46"/>
    </row>
    <row r="95" spans="1:7" x14ac:dyDescent="0.2">
      <c r="C95" s="28"/>
      <c r="E95" s="28"/>
      <c r="F95" s="28"/>
    </row>
    <row r="96" spans="1:7" ht="12" x14ac:dyDescent="0.25">
      <c r="A96" s="26" t="s">
        <v>122</v>
      </c>
    </row>
    <row r="98" spans="1:6" ht="12" x14ac:dyDescent="0.25">
      <c r="B98" s="44"/>
      <c r="C98" s="38"/>
      <c r="D98" s="25"/>
      <c r="E98" s="38"/>
      <c r="F98" s="38"/>
    </row>
    <row r="99" spans="1:6" ht="12" x14ac:dyDescent="0.25">
      <c r="B99" s="39" t="s">
        <v>121</v>
      </c>
      <c r="C99" s="48">
        <f>+C94</f>
        <v>13305.3</v>
      </c>
      <c r="D99" s="48">
        <f t="shared" ref="D99:F99" si="21">+D94</f>
        <v>9438.1333333333332</v>
      </c>
      <c r="E99" s="48">
        <f t="shared" si="21"/>
        <v>175665.3</v>
      </c>
      <c r="F99" s="48">
        <f t="shared" si="21"/>
        <v>104785.3</v>
      </c>
    </row>
    <row r="100" spans="1:6" ht="15.6" x14ac:dyDescent="0.3">
      <c r="A100" s="4" t="s">
        <v>50</v>
      </c>
      <c r="B100" s="36" t="s">
        <v>123</v>
      </c>
      <c r="C100" s="35">
        <f>VLOOKUP(C$99,TABLA!$B$3:$E$13,1)</f>
        <v>12009.95</v>
      </c>
      <c r="D100" s="35">
        <f>VLOOKUP(D$99,TABLA!$B$3:$E$13,1)</f>
        <v>8629.2099999999991</v>
      </c>
      <c r="E100" s="35">
        <f>VLOOKUP(E$99,TABLA!$B$3:$E$13,1)</f>
        <v>97183.34</v>
      </c>
      <c r="F100" s="35">
        <f>VLOOKUP(F$99,TABLA!$B$3:$E$13,1)</f>
        <v>97183.34</v>
      </c>
    </row>
    <row r="101" spans="1:6" ht="15.6" x14ac:dyDescent="0.3">
      <c r="A101" s="4" t="s">
        <v>49</v>
      </c>
      <c r="B101" s="36" t="s">
        <v>124</v>
      </c>
      <c r="C101" s="35">
        <f>+C99-C100</f>
        <v>1295.3499999999985</v>
      </c>
      <c r="D101" s="35">
        <f>+D99-D100</f>
        <v>808.92333333333409</v>
      </c>
      <c r="E101" s="35">
        <f>+E99-E100</f>
        <v>78481.959999999992</v>
      </c>
      <c r="F101" s="35">
        <f>+F99-F100</f>
        <v>7601.9600000000064</v>
      </c>
    </row>
    <row r="102" spans="1:6" ht="15.6" x14ac:dyDescent="0.3">
      <c r="A102" s="4" t="s">
        <v>74</v>
      </c>
      <c r="B102" s="36" t="s">
        <v>125</v>
      </c>
      <c r="C102" s="49">
        <f>VLOOKUP(C$99,TABLA!$B$3:$E$13,4)%</f>
        <v>0.21359999999999998</v>
      </c>
      <c r="D102" s="49">
        <f>VLOOKUP(D$99,TABLA!$B$3:$E$13,4)%</f>
        <v>0.16</v>
      </c>
      <c r="E102" s="49">
        <f>VLOOKUP(E$99,TABLA!$B$3:$E$13,4)%</f>
        <v>0.34</v>
      </c>
      <c r="F102" s="49">
        <f>VLOOKUP(F$99,TABLA!$B$3:$E$13,4)%</f>
        <v>0.34</v>
      </c>
    </row>
    <row r="103" spans="1:6" ht="15.6" x14ac:dyDescent="0.3">
      <c r="A103" s="4" t="s">
        <v>49</v>
      </c>
      <c r="B103" s="36" t="s">
        <v>126</v>
      </c>
      <c r="C103" s="35">
        <f>+C101*C102</f>
        <v>276.68675999999965</v>
      </c>
      <c r="D103" s="35">
        <f>+D101*D102</f>
        <v>129.42773333333346</v>
      </c>
      <c r="E103" s="35">
        <f>+E101*E102</f>
        <v>26683.866399999999</v>
      </c>
      <c r="F103" s="35">
        <f>+F101*F102</f>
        <v>2584.6664000000023</v>
      </c>
    </row>
    <row r="104" spans="1:6" ht="15.6" x14ac:dyDescent="0.3">
      <c r="A104" s="4" t="s">
        <v>48</v>
      </c>
      <c r="B104" s="36" t="s">
        <v>127</v>
      </c>
      <c r="C104" s="35">
        <f>VLOOKUP(C$99,TABLA!$B$3:$E$13,3)</f>
        <v>1271.8699999999999</v>
      </c>
      <c r="D104" s="35">
        <f>VLOOKUP(D$99,TABLA!$B$3:$E$13,3)</f>
        <v>692.96</v>
      </c>
      <c r="E104" s="35">
        <f>VLOOKUP(E$99,TABLA!$B$3:$E$13,3)</f>
        <v>25350.35</v>
      </c>
      <c r="F104" s="35">
        <f>VLOOKUP(F$99,TABLA!$B$3:$E$13,3)</f>
        <v>25350.35</v>
      </c>
    </row>
    <row r="105" spans="1:6" ht="15.6" x14ac:dyDescent="0.3">
      <c r="A105" s="4" t="s">
        <v>49</v>
      </c>
      <c r="B105" s="36" t="s">
        <v>128</v>
      </c>
      <c r="C105" s="35">
        <f>+C103+C104</f>
        <v>1548.5567599999995</v>
      </c>
      <c r="D105" s="35">
        <f>+D103+D104</f>
        <v>822.38773333333347</v>
      </c>
      <c r="E105" s="35">
        <f>+E103+E104</f>
        <v>52034.216399999998</v>
      </c>
      <c r="F105" s="35">
        <f>+F103+F104</f>
        <v>27935.0164</v>
      </c>
    </row>
    <row r="106" spans="1:6" ht="15.6" x14ac:dyDescent="0.3">
      <c r="A106" s="4" t="s">
        <v>50</v>
      </c>
      <c r="B106" s="57" t="s">
        <v>129</v>
      </c>
      <c r="C106" s="35">
        <f>VLOOKUP(C$99,TABLA!$B$18:$D$28,3)</f>
        <v>0</v>
      </c>
      <c r="D106" s="35">
        <f>VLOOKUP(D$99,TABLA!$B$18:$D$28,3)</f>
        <v>0</v>
      </c>
      <c r="E106" s="35">
        <f>VLOOKUP(E$99,TABLA!$B$18:$D$28,3)</f>
        <v>0</v>
      </c>
      <c r="F106" s="35">
        <f>VLOOKUP(F$99,TABLA!$B$18:$D$28,3)</f>
        <v>0</v>
      </c>
    </row>
    <row r="107" spans="1:6" ht="15.6" x14ac:dyDescent="0.3">
      <c r="A107" s="4" t="s">
        <v>49</v>
      </c>
      <c r="B107" s="39" t="s">
        <v>130</v>
      </c>
      <c r="C107" s="48">
        <f>+C105-C106</f>
        <v>1548.5567599999995</v>
      </c>
      <c r="D107" s="48">
        <f>+D105-D106</f>
        <v>822.38773333333347</v>
      </c>
      <c r="E107" s="48">
        <f>+E105-E106</f>
        <v>52034.216399999998</v>
      </c>
      <c r="F107" s="48">
        <f>+F105-F106</f>
        <v>27935.0164</v>
      </c>
    </row>
    <row r="109" spans="1:6" ht="23.25" customHeight="1" x14ac:dyDescent="0.2">
      <c r="B109" s="81" t="s">
        <v>131</v>
      </c>
      <c r="C109" s="81"/>
      <c r="D109" s="81"/>
      <c r="E109" s="81"/>
      <c r="F109" s="81"/>
    </row>
    <row r="111" spans="1:6" ht="12" x14ac:dyDescent="0.25">
      <c r="A111" s="26" t="s">
        <v>132</v>
      </c>
    </row>
    <row r="112" spans="1:6" ht="12" x14ac:dyDescent="0.25">
      <c r="B112" s="42"/>
      <c r="C112" s="38"/>
      <c r="D112" s="25"/>
      <c r="E112" s="38"/>
      <c r="F112" s="38"/>
    </row>
    <row r="113" spans="1:6" ht="12" x14ac:dyDescent="0.25">
      <c r="B113" s="47" t="s">
        <v>120</v>
      </c>
      <c r="C113" s="48">
        <f>+C92</f>
        <v>8000</v>
      </c>
      <c r="D113" s="48">
        <f t="shared" ref="D113:F113" si="22">+D92</f>
        <v>8600</v>
      </c>
      <c r="E113" s="48">
        <f t="shared" si="22"/>
        <v>90000</v>
      </c>
      <c r="F113" s="48">
        <f t="shared" si="22"/>
        <v>60000</v>
      </c>
    </row>
    <row r="114" spans="1:6" ht="15.6" x14ac:dyDescent="0.3">
      <c r="A114" s="4" t="s">
        <v>50</v>
      </c>
      <c r="B114" s="30" t="s">
        <v>123</v>
      </c>
      <c r="C114" s="35">
        <f>VLOOKUP(C$113,TABLA!$B$3:$E$13,1)</f>
        <v>4910.1899999999996</v>
      </c>
      <c r="D114" s="35">
        <f>VLOOKUP(D$113,TABLA!$B$3:$E$13,1)</f>
        <v>4910.1899999999996</v>
      </c>
      <c r="E114" s="35">
        <f>VLOOKUP(E$113,TABLA!$B$3:$E$13,1)</f>
        <v>72887.509999999995</v>
      </c>
      <c r="F114" s="35">
        <f>VLOOKUP(F$113,TABLA!$B$3:$E$13,1)</f>
        <v>38177.699999999997</v>
      </c>
    </row>
    <row r="115" spans="1:6" ht="15.6" x14ac:dyDescent="0.3">
      <c r="A115" s="4" t="s">
        <v>49</v>
      </c>
      <c r="B115" s="30" t="s">
        <v>124</v>
      </c>
      <c r="C115" s="35">
        <f>+C113-C114</f>
        <v>3089.8100000000004</v>
      </c>
      <c r="D115" s="35">
        <f>+D113-D114</f>
        <v>3689.8100000000004</v>
      </c>
      <c r="E115" s="35">
        <f>+E113-E114</f>
        <v>17112.490000000005</v>
      </c>
      <c r="F115" s="35">
        <f>+F113-F114</f>
        <v>21822.300000000003</v>
      </c>
    </row>
    <row r="116" spans="1:6" ht="24" x14ac:dyDescent="0.3">
      <c r="A116" s="4" t="s">
        <v>74</v>
      </c>
      <c r="B116" s="30" t="s">
        <v>125</v>
      </c>
      <c r="C116" s="49">
        <f>VLOOKUP(C$113,TABLA!$B$3:$E$13,4)%</f>
        <v>0.10880000000000001</v>
      </c>
      <c r="D116" s="49">
        <f>VLOOKUP(D$113,TABLA!$B$3:$E$13,4)%</f>
        <v>0.10880000000000001</v>
      </c>
      <c r="E116" s="49">
        <f>VLOOKUP(E$113,TABLA!$B$3:$E$13,4)%</f>
        <v>0.32</v>
      </c>
      <c r="F116" s="49">
        <f>VLOOKUP(F$113,TABLA!$B$3:$E$13,4)%</f>
        <v>0.3</v>
      </c>
    </row>
    <row r="117" spans="1:6" ht="15.6" x14ac:dyDescent="0.3">
      <c r="A117" s="4" t="s">
        <v>49</v>
      </c>
      <c r="B117" s="30" t="s">
        <v>126</v>
      </c>
      <c r="C117" s="35">
        <f>+C115*C116</f>
        <v>336.17132800000007</v>
      </c>
      <c r="D117" s="35">
        <f>+D115*D116</f>
        <v>401.45132800000005</v>
      </c>
      <c r="E117" s="35">
        <f>+E115*E116</f>
        <v>5475.9968000000017</v>
      </c>
      <c r="F117" s="35">
        <f>+F115*F116</f>
        <v>6546.6900000000005</v>
      </c>
    </row>
    <row r="118" spans="1:6" ht="15.6" x14ac:dyDescent="0.3">
      <c r="A118" s="4" t="s">
        <v>48</v>
      </c>
      <c r="B118" s="30" t="s">
        <v>127</v>
      </c>
      <c r="C118" s="35">
        <f>VLOOKUP(C$113,TABLA!$B$3:$E$13,3)</f>
        <v>288.33</v>
      </c>
      <c r="D118" s="35">
        <f>VLOOKUP(D$113,TABLA!$B$3:$E$13,3)</f>
        <v>288.33</v>
      </c>
      <c r="E118" s="35">
        <f>VLOOKUP(E$113,TABLA!$B$3:$E$13,3)</f>
        <v>17575.689999999999</v>
      </c>
      <c r="F118" s="35">
        <f>VLOOKUP(F$113,TABLA!$B$3:$E$13,3)</f>
        <v>7162.74</v>
      </c>
    </row>
    <row r="119" spans="1:6" ht="15.6" x14ac:dyDescent="0.3">
      <c r="A119" s="4" t="s">
        <v>49</v>
      </c>
      <c r="B119" s="30" t="s">
        <v>133</v>
      </c>
      <c r="C119" s="35">
        <f>+C117+C118</f>
        <v>624.50132800000006</v>
      </c>
      <c r="D119" s="35">
        <f>+D117+D118</f>
        <v>689.78132800000003</v>
      </c>
      <c r="E119" s="35">
        <f>+E117+E118</f>
        <v>23051.686799999999</v>
      </c>
      <c r="F119" s="35">
        <f>+F117+F118</f>
        <v>13709.43</v>
      </c>
    </row>
    <row r="120" spans="1:6" ht="15.6" x14ac:dyDescent="0.3">
      <c r="A120" s="4" t="s">
        <v>50</v>
      </c>
      <c r="B120" s="77" t="s">
        <v>129</v>
      </c>
      <c r="C120" s="35">
        <f>VLOOKUP(C$113,TABLA!$B$18:$D$28,3)</f>
        <v>0</v>
      </c>
      <c r="D120" s="35">
        <f>VLOOKUP(D$113,TABLA!$B$18:$D$28,3)</f>
        <v>0</v>
      </c>
      <c r="E120" s="35">
        <f>VLOOKUP(E$113,TABLA!$B$18:$D$28,3)</f>
        <v>0</v>
      </c>
      <c r="F120" s="35">
        <f>VLOOKUP(F$113,TABLA!$B$18:$D$28,3)</f>
        <v>0</v>
      </c>
    </row>
    <row r="121" spans="1:6" ht="15.6" x14ac:dyDescent="0.3">
      <c r="A121" s="4" t="s">
        <v>49</v>
      </c>
      <c r="B121" s="47" t="s">
        <v>134</v>
      </c>
      <c r="C121" s="48">
        <f>+C119-C120</f>
        <v>624.50132800000006</v>
      </c>
      <c r="D121" s="48">
        <f t="shared" ref="D121:F121" si="23">+D119-D120</f>
        <v>689.78132800000003</v>
      </c>
      <c r="E121" s="48">
        <f t="shared" si="23"/>
        <v>23051.686799999999</v>
      </c>
      <c r="F121" s="48">
        <f t="shared" si="23"/>
        <v>13709.43</v>
      </c>
    </row>
    <row r="125" spans="1:6" ht="15.6" x14ac:dyDescent="0.3">
      <c r="A125" t="s">
        <v>135</v>
      </c>
    </row>
    <row r="127" spans="1:6" ht="12" x14ac:dyDescent="0.25">
      <c r="B127" s="42"/>
      <c r="C127" s="38"/>
      <c r="D127" s="25"/>
      <c r="E127" s="38"/>
      <c r="F127" s="38"/>
    </row>
    <row r="128" spans="1:6" x14ac:dyDescent="0.2">
      <c r="B128" s="30" t="s">
        <v>136</v>
      </c>
      <c r="C128" s="35">
        <f>+C107</f>
        <v>1548.5567599999995</v>
      </c>
      <c r="D128" s="35">
        <f t="shared" ref="D128:F128" si="24">+D107</f>
        <v>822.38773333333347</v>
      </c>
      <c r="E128" s="35">
        <f t="shared" si="24"/>
        <v>52034.216399999998</v>
      </c>
      <c r="F128" s="35">
        <f t="shared" si="24"/>
        <v>27935.0164</v>
      </c>
    </row>
    <row r="129" spans="1:6" ht="15.6" x14ac:dyDescent="0.3">
      <c r="A129" s="4" t="s">
        <v>50</v>
      </c>
      <c r="B129" s="30" t="s">
        <v>134</v>
      </c>
      <c r="C129" s="35">
        <f>+C121</f>
        <v>624.50132800000006</v>
      </c>
      <c r="D129" s="35">
        <f t="shared" ref="D129:F129" si="25">+D121</f>
        <v>689.78132800000003</v>
      </c>
      <c r="E129" s="35">
        <f t="shared" si="25"/>
        <v>23051.686799999999</v>
      </c>
      <c r="F129" s="35">
        <f t="shared" si="25"/>
        <v>13709.43</v>
      </c>
    </row>
    <row r="130" spans="1:6" ht="15.6" x14ac:dyDescent="0.25">
      <c r="A130" s="76" t="s">
        <v>49</v>
      </c>
      <c r="B130" s="47" t="s">
        <v>137</v>
      </c>
      <c r="C130" s="48">
        <f>+C128-C129</f>
        <v>924.05543199999943</v>
      </c>
      <c r="D130" s="48">
        <f t="shared" ref="D130:F130" si="26">+D128-D129</f>
        <v>132.60640533333344</v>
      </c>
      <c r="E130" s="48">
        <f t="shared" si="26"/>
        <v>28982.529599999998</v>
      </c>
      <c r="F130" s="48">
        <f t="shared" si="26"/>
        <v>14225.5864</v>
      </c>
    </row>
    <row r="132" spans="1:6" ht="15.6" x14ac:dyDescent="0.3">
      <c r="A132" s="50" t="s">
        <v>138</v>
      </c>
      <c r="B132" s="50"/>
    </row>
    <row r="133" spans="1:6" ht="27" customHeight="1" x14ac:dyDescent="0.2">
      <c r="B133" s="81" t="s">
        <v>139</v>
      </c>
      <c r="C133" s="81"/>
      <c r="D133" s="81"/>
      <c r="E133" s="81"/>
      <c r="F133" s="81"/>
    </row>
    <row r="134" spans="1:6" ht="26.25" customHeight="1" x14ac:dyDescent="0.2">
      <c r="B134" s="81" t="s">
        <v>140</v>
      </c>
      <c r="C134" s="81"/>
      <c r="D134" s="81"/>
      <c r="E134" s="81"/>
      <c r="F134" s="81"/>
    </row>
    <row r="136" spans="1:6" ht="12" x14ac:dyDescent="0.25">
      <c r="A136" s="26" t="s">
        <v>141</v>
      </c>
    </row>
    <row r="138" spans="1:6" ht="12" x14ac:dyDescent="0.25">
      <c r="B138" s="42"/>
      <c r="C138" s="38"/>
      <c r="D138" s="25"/>
      <c r="E138" s="38"/>
      <c r="F138" s="38"/>
    </row>
    <row r="139" spans="1:6" x14ac:dyDescent="0.2">
      <c r="B139" s="30" t="s">
        <v>13</v>
      </c>
      <c r="C139" s="35">
        <f>+C82</f>
        <v>5305.3</v>
      </c>
      <c r="D139" s="35">
        <f t="shared" ref="D139:F139" si="27">+D82</f>
        <v>838.13333333333321</v>
      </c>
      <c r="E139" s="35">
        <f t="shared" si="27"/>
        <v>85665.3</v>
      </c>
      <c r="F139" s="35">
        <f t="shared" si="27"/>
        <v>44785.3</v>
      </c>
    </row>
    <row r="140" spans="1:6" ht="15.6" x14ac:dyDescent="0.3">
      <c r="A140" s="4" t="s">
        <v>51</v>
      </c>
      <c r="B140" s="30" t="s">
        <v>68</v>
      </c>
      <c r="C140" s="35">
        <v>365</v>
      </c>
      <c r="D140" s="41">
        <v>365</v>
      </c>
      <c r="E140" s="35">
        <v>365</v>
      </c>
      <c r="F140" s="35">
        <v>365</v>
      </c>
    </row>
    <row r="141" spans="1:6" ht="15.6" x14ac:dyDescent="0.3">
      <c r="A141" s="4" t="s">
        <v>49</v>
      </c>
      <c r="B141" s="30" t="s">
        <v>142</v>
      </c>
      <c r="C141" s="35">
        <f>+C139/C140</f>
        <v>14.535068493150685</v>
      </c>
      <c r="D141" s="35">
        <f t="shared" ref="D141:F141" si="28">+D139/D140</f>
        <v>2.2962557077625569</v>
      </c>
      <c r="E141" s="35">
        <f t="shared" si="28"/>
        <v>234.69945205479453</v>
      </c>
      <c r="F141" s="35">
        <f t="shared" si="28"/>
        <v>122.69945205479453</v>
      </c>
    </row>
    <row r="142" spans="1:6" ht="15.6" x14ac:dyDescent="0.3">
      <c r="A142" s="4" t="s">
        <v>74</v>
      </c>
      <c r="B142" s="30" t="s">
        <v>143</v>
      </c>
      <c r="C142" s="51">
        <v>30.4</v>
      </c>
      <c r="D142" s="52">
        <v>30.4</v>
      </c>
      <c r="E142" s="51">
        <v>30.4</v>
      </c>
      <c r="F142" s="51">
        <v>30.4</v>
      </c>
    </row>
    <row r="143" spans="1:6" ht="15.6" x14ac:dyDescent="0.3">
      <c r="A143" s="4" t="s">
        <v>49</v>
      </c>
      <c r="B143" s="47" t="s">
        <v>144</v>
      </c>
      <c r="C143" s="48">
        <f>+C141*C142</f>
        <v>441.86608219178083</v>
      </c>
      <c r="D143" s="48">
        <f t="shared" ref="D143:F143" si="29">+D141*D142</f>
        <v>69.806173515981726</v>
      </c>
      <c r="E143" s="48">
        <f t="shared" si="29"/>
        <v>7134.8633424657537</v>
      </c>
      <c r="F143" s="48">
        <f t="shared" si="29"/>
        <v>3730.0633424657535</v>
      </c>
    </row>
    <row r="144" spans="1:6" x14ac:dyDescent="0.2">
      <c r="B144" s="36"/>
    </row>
    <row r="145" spans="1:6" ht="45.75" customHeight="1" x14ac:dyDescent="0.2">
      <c r="B145" s="81" t="s">
        <v>145</v>
      </c>
      <c r="C145" s="81"/>
      <c r="D145" s="81"/>
      <c r="E145" s="81"/>
      <c r="F145" s="81"/>
    </row>
    <row r="146" spans="1:6" x14ac:dyDescent="0.2">
      <c r="B146" s="81" t="s">
        <v>146</v>
      </c>
      <c r="C146" s="81"/>
      <c r="D146" s="81"/>
      <c r="E146" s="81"/>
      <c r="F146" s="81"/>
    </row>
    <row r="148" spans="1:6" ht="12" x14ac:dyDescent="0.25">
      <c r="B148" s="42"/>
      <c r="C148" s="38"/>
      <c r="D148" s="25"/>
      <c r="E148" s="38"/>
      <c r="F148" s="38"/>
    </row>
    <row r="149" spans="1:6" x14ac:dyDescent="0.2">
      <c r="B149" s="30" t="s">
        <v>144</v>
      </c>
      <c r="C149" s="35">
        <f>+C143</f>
        <v>441.86608219178083</v>
      </c>
      <c r="D149" s="35">
        <f t="shared" ref="D149:F149" si="30">+D143</f>
        <v>69.806173515981726</v>
      </c>
      <c r="E149" s="35">
        <f t="shared" si="30"/>
        <v>7134.8633424657537</v>
      </c>
      <c r="F149" s="35">
        <f t="shared" si="30"/>
        <v>3730.0633424657535</v>
      </c>
    </row>
    <row r="150" spans="1:6" ht="15.6" x14ac:dyDescent="0.3">
      <c r="A150" s="4" t="s">
        <v>48</v>
      </c>
      <c r="B150" s="30" t="s">
        <v>120</v>
      </c>
      <c r="C150" s="35">
        <f>+C113</f>
        <v>8000</v>
      </c>
      <c r="D150" s="35">
        <f t="shared" ref="D150:F150" si="31">+D113</f>
        <v>8600</v>
      </c>
      <c r="E150" s="35">
        <f t="shared" si="31"/>
        <v>90000</v>
      </c>
      <c r="F150" s="35">
        <f t="shared" si="31"/>
        <v>60000</v>
      </c>
    </row>
    <row r="151" spans="1:6" ht="15.6" x14ac:dyDescent="0.3">
      <c r="A151" s="4" t="s">
        <v>49</v>
      </c>
      <c r="B151" s="30" t="s">
        <v>147</v>
      </c>
      <c r="C151" s="35">
        <f>+C149+C150</f>
        <v>8441.8660821917802</v>
      </c>
      <c r="D151" s="35">
        <f t="shared" ref="D151:F151" si="32">+D149+D150</f>
        <v>8669.8061735159808</v>
      </c>
      <c r="E151" s="35">
        <f t="shared" si="32"/>
        <v>97134.86334246576</v>
      </c>
      <c r="F151" s="35">
        <f t="shared" si="32"/>
        <v>63730.063342465757</v>
      </c>
    </row>
    <row r="152" spans="1:6" ht="15.6" x14ac:dyDescent="0.3">
      <c r="A152" s="4" t="s">
        <v>50</v>
      </c>
      <c r="B152" s="30" t="s">
        <v>123</v>
      </c>
      <c r="C152" s="35">
        <f>VLOOKUP(C$151,TABLA!$B$3:$E$13,1)</f>
        <v>4910.1899999999996</v>
      </c>
      <c r="D152" s="35">
        <f>VLOOKUP(D$151,TABLA!$B$3:$E$13,1)</f>
        <v>8629.2099999999991</v>
      </c>
      <c r="E152" s="35">
        <f>VLOOKUP(E$151,TABLA!$B$3:$E$13,1)</f>
        <v>72887.509999999995</v>
      </c>
      <c r="F152" s="35">
        <f>VLOOKUP(F$151,TABLA!$B$3:$E$13,1)</f>
        <v>38177.699999999997</v>
      </c>
    </row>
    <row r="153" spans="1:6" ht="15.6" x14ac:dyDescent="0.3">
      <c r="A153" s="4" t="s">
        <v>49</v>
      </c>
      <c r="B153" s="30" t="s">
        <v>124</v>
      </c>
      <c r="C153" s="35">
        <f>+C151-C152</f>
        <v>3531.6760821917806</v>
      </c>
      <c r="D153" s="35">
        <f>+D151-D152</f>
        <v>40.596173515981718</v>
      </c>
      <c r="E153" s="35">
        <f>+E151-E152</f>
        <v>24247.353342465765</v>
      </c>
      <c r="F153" s="35">
        <f>+F151-F152</f>
        <v>25552.36334246576</v>
      </c>
    </row>
    <row r="154" spans="1:6" ht="24" x14ac:dyDescent="0.3">
      <c r="A154" s="4" t="s">
        <v>74</v>
      </c>
      <c r="B154" s="30" t="s">
        <v>125</v>
      </c>
      <c r="C154" s="49">
        <f>VLOOKUP(C$151,TABLA!$B$3:$E$13,4)%</f>
        <v>0.10880000000000001</v>
      </c>
      <c r="D154" s="49">
        <f>VLOOKUP(D$151,TABLA!$B$3:$E$13,4)%</f>
        <v>0.16</v>
      </c>
      <c r="E154" s="49">
        <f>VLOOKUP(E$151,TABLA!$B$3:$E$13,4)%</f>
        <v>0.32</v>
      </c>
      <c r="F154" s="49">
        <f>VLOOKUP(F$151,TABLA!$B$3:$E$13,4)%</f>
        <v>0.3</v>
      </c>
    </row>
    <row r="155" spans="1:6" ht="15.6" x14ac:dyDescent="0.3">
      <c r="A155" s="4" t="s">
        <v>49</v>
      </c>
      <c r="B155" s="30" t="s">
        <v>126</v>
      </c>
      <c r="C155" s="35">
        <f>+C153*C154</f>
        <v>384.24635774246576</v>
      </c>
      <c r="D155" s="35">
        <f>+D153*D154</f>
        <v>6.4953877625570753</v>
      </c>
      <c r="E155" s="35">
        <f>+E153*E154</f>
        <v>7759.1530695890451</v>
      </c>
      <c r="F155" s="35">
        <f>+F153*F154</f>
        <v>7665.709002739728</v>
      </c>
    </row>
    <row r="156" spans="1:6" ht="15.6" x14ac:dyDescent="0.3">
      <c r="A156" s="4" t="s">
        <v>48</v>
      </c>
      <c r="B156" s="30" t="s">
        <v>127</v>
      </c>
      <c r="C156" s="35">
        <f>VLOOKUP(C$151,TABLA!$B$3:$E$13,3)</f>
        <v>288.33</v>
      </c>
      <c r="D156" s="35">
        <f>VLOOKUP(D$151,TABLA!$B$3:$E$13,3)</f>
        <v>692.96</v>
      </c>
      <c r="E156" s="35">
        <f>VLOOKUP(E$151,TABLA!$B$3:$E$13,3)</f>
        <v>17575.689999999999</v>
      </c>
      <c r="F156" s="35">
        <f>VLOOKUP(F$151,TABLA!$B$3:$E$13,3)</f>
        <v>7162.74</v>
      </c>
    </row>
    <row r="157" spans="1:6" ht="15.6" x14ac:dyDescent="0.3">
      <c r="A157" s="4" t="s">
        <v>49</v>
      </c>
      <c r="B157" s="47" t="s">
        <v>148</v>
      </c>
      <c r="C157" s="48">
        <f>+C155+C156</f>
        <v>672.57635774246569</v>
      </c>
      <c r="D157" s="48">
        <f>+D155+D156</f>
        <v>699.45538776255717</v>
      </c>
      <c r="E157" s="48">
        <f>+E155+E156</f>
        <v>25334.843069589042</v>
      </c>
      <c r="F157" s="48">
        <f>+F155+F156</f>
        <v>14828.449002739728</v>
      </c>
    </row>
    <row r="159" spans="1:6" ht="33.75" customHeight="1" x14ac:dyDescent="0.2">
      <c r="B159" s="81" t="s">
        <v>149</v>
      </c>
      <c r="C159" s="81"/>
      <c r="D159" s="81"/>
      <c r="E159" s="81"/>
      <c r="F159" s="81"/>
    </row>
    <row r="161" spans="1:6" ht="12" x14ac:dyDescent="0.25">
      <c r="A161" s="26" t="s">
        <v>150</v>
      </c>
    </row>
    <row r="163" spans="1:6" ht="12" x14ac:dyDescent="0.25">
      <c r="B163" s="44"/>
      <c r="C163" s="38"/>
      <c r="D163" s="25"/>
      <c r="E163" s="38"/>
      <c r="F163" s="38"/>
    </row>
    <row r="164" spans="1:6" x14ac:dyDescent="0.2">
      <c r="B164" s="30" t="s">
        <v>148</v>
      </c>
      <c r="C164" s="35">
        <f>+C157</f>
        <v>672.57635774246569</v>
      </c>
      <c r="D164" s="35">
        <f t="shared" ref="D164:F164" si="33">+D157</f>
        <v>699.45538776255717</v>
      </c>
      <c r="E164" s="35">
        <f t="shared" si="33"/>
        <v>25334.843069589042</v>
      </c>
      <c r="F164" s="35">
        <f t="shared" si="33"/>
        <v>14828.449002739728</v>
      </c>
    </row>
    <row r="165" spans="1:6" ht="22.8" x14ac:dyDescent="0.2">
      <c r="A165" s="76" t="s">
        <v>50</v>
      </c>
      <c r="B165" s="30" t="s">
        <v>151</v>
      </c>
      <c r="C165" s="35">
        <f>+C121</f>
        <v>624.50132800000006</v>
      </c>
      <c r="D165" s="35">
        <f t="shared" ref="D165:F165" si="34">+D121</f>
        <v>689.78132800000003</v>
      </c>
      <c r="E165" s="35">
        <f t="shared" si="34"/>
        <v>23051.686799999999</v>
      </c>
      <c r="F165" s="35">
        <f t="shared" si="34"/>
        <v>13709.43</v>
      </c>
    </row>
    <row r="166" spans="1:6" ht="15.6" x14ac:dyDescent="0.3">
      <c r="A166" s="4" t="s">
        <v>49</v>
      </c>
      <c r="B166" s="47" t="s">
        <v>152</v>
      </c>
      <c r="C166" s="48">
        <f>+C164-C165</f>
        <v>48.075029742465631</v>
      </c>
      <c r="D166" s="48">
        <f t="shared" ref="D166:F166" si="35">+D164-D165</f>
        <v>9.6740597625571354</v>
      </c>
      <c r="E166" s="48">
        <f t="shared" si="35"/>
        <v>2283.1562695890425</v>
      </c>
      <c r="F166" s="48">
        <f t="shared" si="35"/>
        <v>1119.0190027397275</v>
      </c>
    </row>
    <row r="168" spans="1:6" ht="54" customHeight="1" x14ac:dyDescent="0.25">
      <c r="B168" s="82" t="s">
        <v>153</v>
      </c>
      <c r="C168" s="82"/>
      <c r="D168" s="82"/>
      <c r="E168" s="82"/>
      <c r="F168" s="82"/>
    </row>
    <row r="169" spans="1:6" ht="31.5" customHeight="1" x14ac:dyDescent="0.2">
      <c r="B169" s="81" t="s">
        <v>154</v>
      </c>
      <c r="C169" s="81"/>
      <c r="D169" s="81"/>
      <c r="E169" s="81"/>
      <c r="F169" s="81"/>
    </row>
    <row r="171" spans="1:6" ht="12" x14ac:dyDescent="0.25">
      <c r="A171" s="26" t="s">
        <v>155</v>
      </c>
    </row>
    <row r="173" spans="1:6" ht="12" x14ac:dyDescent="0.25">
      <c r="B173" s="44"/>
      <c r="C173" s="38"/>
      <c r="D173" s="25"/>
      <c r="E173" s="38"/>
      <c r="F173" s="38"/>
    </row>
    <row r="174" spans="1:6" x14ac:dyDescent="0.2">
      <c r="B174" s="36" t="s">
        <v>152</v>
      </c>
      <c r="C174" s="35">
        <f>+C166</f>
        <v>48.075029742465631</v>
      </c>
      <c r="D174" s="35">
        <f t="shared" ref="D174:F174" si="36">+D166</f>
        <v>9.6740597625571354</v>
      </c>
      <c r="E174" s="35">
        <f t="shared" si="36"/>
        <v>2283.1562695890425</v>
      </c>
      <c r="F174" s="35">
        <f t="shared" si="36"/>
        <v>1119.0190027397275</v>
      </c>
    </row>
    <row r="175" spans="1:6" ht="15.6" x14ac:dyDescent="0.3">
      <c r="A175" s="4" t="s">
        <v>51</v>
      </c>
      <c r="B175" s="36" t="s">
        <v>144</v>
      </c>
      <c r="C175" s="35">
        <f>+C143</f>
        <v>441.86608219178083</v>
      </c>
      <c r="D175" s="35">
        <f t="shared" ref="D175:F175" si="37">+D143</f>
        <v>69.806173515981726</v>
      </c>
      <c r="E175" s="35">
        <f t="shared" si="37"/>
        <v>7134.8633424657537</v>
      </c>
      <c r="F175" s="35">
        <f t="shared" si="37"/>
        <v>3730.0633424657535</v>
      </c>
    </row>
    <row r="176" spans="1:6" ht="15.6" x14ac:dyDescent="0.3">
      <c r="A176" s="4" t="s">
        <v>49</v>
      </c>
      <c r="B176" s="36" t="s">
        <v>156</v>
      </c>
      <c r="C176" s="53">
        <f>+C174/C175</f>
        <v>0.10879999999999972</v>
      </c>
      <c r="D176" s="53">
        <f t="shared" ref="D176:F176" si="38">+D174/D175</f>
        <v>0.13858458751276939</v>
      </c>
      <c r="E176" s="53">
        <f t="shared" si="38"/>
        <v>0.32000000000000017</v>
      </c>
      <c r="F176" s="53">
        <f t="shared" si="38"/>
        <v>0.30000000000000038</v>
      </c>
    </row>
    <row r="177" spans="1:6" x14ac:dyDescent="0.2">
      <c r="B177" s="36"/>
    </row>
    <row r="178" spans="1:6" ht="12" x14ac:dyDescent="0.25">
      <c r="A178" s="39" t="s">
        <v>157</v>
      </c>
    </row>
    <row r="180" spans="1:6" ht="12" x14ac:dyDescent="0.25">
      <c r="B180" s="42"/>
      <c r="C180" s="38"/>
      <c r="D180" s="25"/>
      <c r="E180" s="38"/>
      <c r="F180" s="38"/>
    </row>
    <row r="181" spans="1:6" x14ac:dyDescent="0.2">
      <c r="B181" s="30" t="s">
        <v>13</v>
      </c>
      <c r="C181" s="35">
        <f>+C139</f>
        <v>5305.3</v>
      </c>
      <c r="D181" s="35">
        <f t="shared" ref="D181:F181" si="39">+D139</f>
        <v>838.13333333333321</v>
      </c>
      <c r="E181" s="35">
        <f t="shared" si="39"/>
        <v>85665.3</v>
      </c>
      <c r="F181" s="35">
        <f t="shared" si="39"/>
        <v>44785.3</v>
      </c>
    </row>
    <row r="182" spans="1:6" ht="15.6" x14ac:dyDescent="0.3">
      <c r="A182" s="4" t="s">
        <v>74</v>
      </c>
      <c r="B182" s="30" t="s">
        <v>156</v>
      </c>
      <c r="C182" s="53">
        <f>+C176</f>
        <v>0.10879999999999972</v>
      </c>
      <c r="D182" s="53">
        <f t="shared" ref="D182:F182" si="40">+D176</f>
        <v>0.13858458751276939</v>
      </c>
      <c r="E182" s="53">
        <f t="shared" si="40"/>
        <v>0.32000000000000017</v>
      </c>
      <c r="F182" s="53">
        <f t="shared" si="40"/>
        <v>0.30000000000000038</v>
      </c>
    </row>
    <row r="183" spans="1:6" ht="15.6" x14ac:dyDescent="0.3">
      <c r="A183" s="4" t="s">
        <v>49</v>
      </c>
      <c r="B183" s="47" t="s">
        <v>158</v>
      </c>
      <c r="C183" s="48">
        <f>+C181*C182</f>
        <v>577.21663999999851</v>
      </c>
      <c r="D183" s="48">
        <f t="shared" ref="D183:F183" si="41">+D181*D182</f>
        <v>116.15236228070243</v>
      </c>
      <c r="E183" s="48">
        <f t="shared" si="41"/>
        <v>27412.896000000015</v>
      </c>
      <c r="F183" s="48">
        <f t="shared" si="41"/>
        <v>13435.590000000018</v>
      </c>
    </row>
    <row r="185" spans="1:6" ht="12" x14ac:dyDescent="0.25">
      <c r="A185" s="26" t="s">
        <v>159</v>
      </c>
    </row>
    <row r="187" spans="1:6" ht="27" customHeight="1" x14ac:dyDescent="0.2">
      <c r="B187" s="81" t="s">
        <v>160</v>
      </c>
      <c r="C187" s="81"/>
      <c r="D187" s="81"/>
      <c r="E187" s="81"/>
      <c r="F187" s="81"/>
    </row>
    <row r="189" spans="1:6" ht="12" x14ac:dyDescent="0.25">
      <c r="A189" s="26" t="s">
        <v>161</v>
      </c>
    </row>
    <row r="191" spans="1:6" ht="12" x14ac:dyDescent="0.25">
      <c r="B191" s="44"/>
      <c r="C191" s="38"/>
      <c r="D191" s="25"/>
      <c r="E191" s="38"/>
      <c r="F191" s="38"/>
    </row>
    <row r="192" spans="1:6" x14ac:dyDescent="0.2">
      <c r="B192" s="30" t="s">
        <v>137</v>
      </c>
      <c r="C192" s="35">
        <f>+C130</f>
        <v>924.05543199999943</v>
      </c>
      <c r="D192" s="35">
        <f t="shared" ref="D192:F192" si="42">+D130</f>
        <v>132.60640533333344</v>
      </c>
      <c r="E192" s="35">
        <f t="shared" si="42"/>
        <v>28982.529599999998</v>
      </c>
      <c r="F192" s="35">
        <f t="shared" si="42"/>
        <v>14225.5864</v>
      </c>
    </row>
    <row r="193" spans="1:6" ht="12" x14ac:dyDescent="0.2">
      <c r="A193" s="54" t="s">
        <v>26</v>
      </c>
      <c r="B193" s="30" t="s">
        <v>162</v>
      </c>
      <c r="C193" s="35">
        <f>+C183</f>
        <v>577.21663999999851</v>
      </c>
      <c r="D193" s="35">
        <f t="shared" ref="D193:F193" si="43">+D183</f>
        <v>116.15236228070243</v>
      </c>
      <c r="E193" s="35">
        <f t="shared" si="43"/>
        <v>27412.896000000015</v>
      </c>
      <c r="F193" s="35">
        <f t="shared" si="43"/>
        <v>13435.590000000018</v>
      </c>
    </row>
    <row r="194" spans="1:6" ht="15.6" x14ac:dyDescent="0.3">
      <c r="A194" s="4" t="s">
        <v>49</v>
      </c>
      <c r="B194" s="30" t="s">
        <v>163</v>
      </c>
      <c r="C194" s="28" t="s">
        <v>164</v>
      </c>
      <c r="D194" s="28" t="s">
        <v>164</v>
      </c>
      <c r="E194" s="28" t="s">
        <v>164</v>
      </c>
      <c r="F194" s="28" t="s">
        <v>164</v>
      </c>
    </row>
    <row r="196" spans="1:6" ht="12" x14ac:dyDescent="0.25">
      <c r="A196" s="26" t="s">
        <v>165</v>
      </c>
    </row>
    <row r="197" spans="1:6" x14ac:dyDescent="0.2">
      <c r="B197" s="30" t="s">
        <v>109</v>
      </c>
      <c r="C197" s="35">
        <f>+C80</f>
        <v>7840</v>
      </c>
      <c r="D197" s="35">
        <f t="shared" ref="D197:F197" si="44">+D80</f>
        <v>3372.833333333333</v>
      </c>
      <c r="E197" s="35">
        <f t="shared" si="44"/>
        <v>88200</v>
      </c>
      <c r="F197" s="35">
        <f t="shared" si="44"/>
        <v>47320</v>
      </c>
    </row>
    <row r="198" spans="1:6" ht="15.6" x14ac:dyDescent="0.3">
      <c r="A198" s="4" t="s">
        <v>50</v>
      </c>
      <c r="B198" s="30" t="s">
        <v>166</v>
      </c>
      <c r="C198" s="35">
        <f>+C193</f>
        <v>577.21663999999851</v>
      </c>
      <c r="D198" s="35">
        <f t="shared" ref="D198:F198" si="45">+D193</f>
        <v>116.15236228070243</v>
      </c>
      <c r="E198" s="35">
        <f t="shared" si="45"/>
        <v>27412.896000000015</v>
      </c>
      <c r="F198" s="35">
        <f t="shared" si="45"/>
        <v>13435.590000000018</v>
      </c>
    </row>
    <row r="199" spans="1:6" ht="15.6" x14ac:dyDescent="0.3">
      <c r="A199" s="4" t="s">
        <v>49</v>
      </c>
      <c r="B199" s="47" t="s">
        <v>167</v>
      </c>
      <c r="C199" s="48">
        <f>+C197-C198</f>
        <v>7262.7833600000013</v>
      </c>
      <c r="D199" s="48">
        <f t="shared" ref="D199:F199" si="46">+D197-D198</f>
        <v>3256.6809710526304</v>
      </c>
      <c r="E199" s="48">
        <f t="shared" si="46"/>
        <v>60787.103999999985</v>
      </c>
      <c r="F199" s="48">
        <f t="shared" si="46"/>
        <v>33884.409999999982</v>
      </c>
    </row>
    <row r="200" spans="1:6" x14ac:dyDescent="0.2">
      <c r="C200" s="40"/>
      <c r="D200" s="41"/>
      <c r="E200" s="35"/>
      <c r="F200" s="35"/>
    </row>
    <row r="201" spans="1:6" ht="12" x14ac:dyDescent="0.25">
      <c r="A201" s="26" t="s">
        <v>168</v>
      </c>
      <c r="C201" s="40"/>
      <c r="D201" s="41"/>
      <c r="E201" s="35"/>
      <c r="F201" s="35"/>
    </row>
    <row r="202" spans="1:6" x14ac:dyDescent="0.2">
      <c r="B202" s="30" t="s">
        <v>120</v>
      </c>
      <c r="C202" s="35">
        <f>+C150</f>
        <v>8000</v>
      </c>
      <c r="D202" s="35">
        <f t="shared" ref="D202:F202" si="47">+D150</f>
        <v>8600</v>
      </c>
      <c r="E202" s="35">
        <f t="shared" si="47"/>
        <v>90000</v>
      </c>
      <c r="F202" s="35">
        <f t="shared" si="47"/>
        <v>60000</v>
      </c>
    </row>
    <row r="203" spans="1:6" ht="15.6" x14ac:dyDescent="0.3">
      <c r="A203" s="4" t="s">
        <v>50</v>
      </c>
      <c r="B203" s="30" t="s">
        <v>134</v>
      </c>
      <c r="C203" s="35">
        <f>+C121</f>
        <v>624.50132800000006</v>
      </c>
      <c r="D203" s="35">
        <f t="shared" ref="D203:E203" si="48">+D121</f>
        <v>689.78132800000003</v>
      </c>
      <c r="E203" s="35">
        <f t="shared" si="48"/>
        <v>23051.686799999999</v>
      </c>
      <c r="F203" s="35">
        <f>+F121</f>
        <v>13709.43</v>
      </c>
    </row>
    <row r="204" spans="1:6" ht="15.6" x14ac:dyDescent="0.3">
      <c r="A204" s="4" t="s">
        <v>49</v>
      </c>
      <c r="B204" s="47" t="s">
        <v>169</v>
      </c>
      <c r="C204" s="48">
        <f>+C202-C203</f>
        <v>7375.4986719999997</v>
      </c>
      <c r="D204" s="48">
        <f t="shared" ref="D204:F204" si="49">+D202-D203</f>
        <v>7910.218672</v>
      </c>
      <c r="E204" s="48">
        <f t="shared" si="49"/>
        <v>66948.313200000004</v>
      </c>
      <c r="F204" s="48">
        <f t="shared" si="49"/>
        <v>46290.57</v>
      </c>
    </row>
    <row r="205" spans="1:6" ht="15.6" x14ac:dyDescent="0.3">
      <c r="A205" s="4"/>
    </row>
    <row r="206" spans="1:6" ht="12" x14ac:dyDescent="0.25">
      <c r="A206" s="26" t="s">
        <v>170</v>
      </c>
    </row>
    <row r="207" spans="1:6" x14ac:dyDescent="0.2">
      <c r="B207" s="36" t="s">
        <v>169</v>
      </c>
      <c r="C207" s="35">
        <f>+C204</f>
        <v>7375.4986719999997</v>
      </c>
      <c r="D207" s="35">
        <f t="shared" ref="D207:F207" si="50">+D204</f>
        <v>7910.218672</v>
      </c>
      <c r="E207" s="35">
        <f t="shared" si="50"/>
        <v>66948.313200000004</v>
      </c>
      <c r="F207" s="35">
        <f t="shared" si="50"/>
        <v>46290.57</v>
      </c>
    </row>
    <row r="208" spans="1:6" ht="15.6" x14ac:dyDescent="0.3">
      <c r="A208" s="4" t="s">
        <v>48</v>
      </c>
      <c r="B208" s="36" t="s">
        <v>167</v>
      </c>
      <c r="C208" s="55">
        <f>+C199</f>
        <v>7262.7833600000013</v>
      </c>
      <c r="D208" s="55">
        <f t="shared" ref="D208:F208" si="51">+D199</f>
        <v>3256.6809710526304</v>
      </c>
      <c r="E208" s="55">
        <f t="shared" si="51"/>
        <v>60787.103999999985</v>
      </c>
      <c r="F208" s="55">
        <f t="shared" si="51"/>
        <v>33884.409999999982</v>
      </c>
    </row>
    <row r="209" spans="1:6" ht="15.6" x14ac:dyDescent="0.3">
      <c r="A209" s="4" t="s">
        <v>49</v>
      </c>
      <c r="B209" s="39" t="s">
        <v>171</v>
      </c>
      <c r="C209" s="48">
        <f>+C207+C208</f>
        <v>14638.282032000001</v>
      </c>
      <c r="D209" s="48">
        <f t="shared" ref="D209:F209" si="52">+D207+D208</f>
        <v>11166.899643052631</v>
      </c>
      <c r="E209" s="48">
        <f t="shared" si="52"/>
        <v>127735.4172</v>
      </c>
      <c r="F209" s="48">
        <f t="shared" si="52"/>
        <v>80174.979999999981</v>
      </c>
    </row>
    <row r="210" spans="1:6" x14ac:dyDescent="0.2">
      <c r="C210" s="40"/>
      <c r="D210" s="41"/>
      <c r="E210" s="35"/>
      <c r="F210" s="35"/>
    </row>
    <row r="211" spans="1:6" ht="12" x14ac:dyDescent="0.25">
      <c r="A211" s="26" t="s">
        <v>172</v>
      </c>
    </row>
    <row r="213" spans="1:6" ht="12" x14ac:dyDescent="0.25">
      <c r="B213" s="42"/>
      <c r="C213" s="38"/>
      <c r="D213" s="25"/>
      <c r="E213" s="38"/>
      <c r="F213" s="38"/>
    </row>
    <row r="214" spans="1:6" x14ac:dyDescent="0.2">
      <c r="B214" s="30" t="s">
        <v>166</v>
      </c>
      <c r="C214" s="35">
        <f>+C198</f>
        <v>577.21663999999851</v>
      </c>
      <c r="D214" s="35">
        <f t="shared" ref="D214:F214" si="53">+D198</f>
        <v>116.15236228070243</v>
      </c>
      <c r="E214" s="35">
        <f t="shared" si="53"/>
        <v>27412.896000000015</v>
      </c>
      <c r="F214" s="35">
        <f t="shared" si="53"/>
        <v>13435.590000000018</v>
      </c>
    </row>
    <row r="215" spans="1:6" ht="15.6" x14ac:dyDescent="0.3">
      <c r="A215" s="4" t="s">
        <v>48</v>
      </c>
      <c r="B215" s="30" t="s">
        <v>134</v>
      </c>
      <c r="C215" s="35">
        <f>+C203</f>
        <v>624.50132800000006</v>
      </c>
      <c r="D215" s="35">
        <f t="shared" ref="D215:F215" si="54">+D203</f>
        <v>689.78132800000003</v>
      </c>
      <c r="E215" s="35">
        <f t="shared" si="54"/>
        <v>23051.686799999999</v>
      </c>
      <c r="F215" s="35">
        <f t="shared" si="54"/>
        <v>13709.43</v>
      </c>
    </row>
    <row r="216" spans="1:6" ht="15.6" x14ac:dyDescent="0.3">
      <c r="A216" s="4" t="s">
        <v>49</v>
      </c>
      <c r="B216" s="47" t="s">
        <v>173</v>
      </c>
      <c r="C216" s="48">
        <f>+C214+C215</f>
        <v>1201.7179679999986</v>
      </c>
      <c r="D216" s="48">
        <f t="shared" ref="D216:F216" si="55">+D214+D215</f>
        <v>805.93369028070242</v>
      </c>
      <c r="E216" s="48">
        <f t="shared" si="55"/>
        <v>50464.582800000018</v>
      </c>
      <c r="F216" s="48">
        <f t="shared" si="55"/>
        <v>27145.020000000019</v>
      </c>
    </row>
  </sheetData>
  <mergeCells count="14">
    <mergeCell ref="B109:F109"/>
    <mergeCell ref="B12:F12"/>
    <mergeCell ref="B74:F74"/>
    <mergeCell ref="B76:F76"/>
    <mergeCell ref="B84:F84"/>
    <mergeCell ref="B85:F85"/>
    <mergeCell ref="B169:F169"/>
    <mergeCell ref="B187:F187"/>
    <mergeCell ref="B133:F133"/>
    <mergeCell ref="B134:F134"/>
    <mergeCell ref="B145:F145"/>
    <mergeCell ref="B146:F146"/>
    <mergeCell ref="B159:F159"/>
    <mergeCell ref="B168:F168"/>
  </mergeCells>
  <hyperlinks>
    <hyperlink ref="B120" r:id="rId1" display="https://go.vlex.com/vid/645378709?fbt=webapp_preview" xr:uid="{95EFF761-D205-4A78-AB90-8726840B796A}"/>
  </hyperlinks>
  <pageMargins left="0.65" right="0.2" top="0.35" bottom="0.27" header="0.31496062992125984" footer="0.31496062992125984"/>
  <pageSetup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D6464-C72F-45EB-8F7D-C74528893194}">
  <sheetPr>
    <pageSetUpPr fitToPage="1"/>
  </sheetPr>
  <dimension ref="A1:F103"/>
  <sheetViews>
    <sheetView showGridLines="0" zoomScale="85" zoomScaleNormal="85" workbookViewId="0">
      <selection sqref="A1:G105"/>
    </sheetView>
  </sheetViews>
  <sheetFormatPr baseColWidth="10" defaultColWidth="11.19921875" defaultRowHeight="15" x14ac:dyDescent="0.25"/>
  <cols>
    <col min="1" max="1" width="6.3984375" style="1" customWidth="1"/>
    <col min="2" max="2" width="52.69921875" style="1" customWidth="1"/>
    <col min="3" max="3" width="15.69921875" style="1" customWidth="1"/>
    <col min="4" max="4" width="20.3984375" style="1" customWidth="1"/>
    <col min="5" max="5" width="15.69921875" style="1" customWidth="1"/>
    <col min="6" max="6" width="14" style="1" bestFit="1" customWidth="1"/>
    <col min="7" max="7" width="12.69921875" style="1" bestFit="1" customWidth="1"/>
    <col min="8" max="16384" width="11.19921875" style="1"/>
  </cols>
  <sheetData>
    <row r="1" spans="1:5" ht="15.6" x14ac:dyDescent="0.3">
      <c r="D1" s="4" t="s">
        <v>55</v>
      </c>
      <c r="E1" s="4">
        <v>84.49</v>
      </c>
    </row>
    <row r="2" spans="1:5" ht="17.399999999999999" x14ac:dyDescent="0.3">
      <c r="A2" s="4" t="s">
        <v>828</v>
      </c>
      <c r="B2" s="8"/>
    </row>
    <row r="5" spans="1:5" ht="30.6" customHeight="1" x14ac:dyDescent="0.25">
      <c r="B5" s="85" t="s">
        <v>54</v>
      </c>
      <c r="C5" s="85"/>
      <c r="D5" s="85"/>
      <c r="E5" s="85"/>
    </row>
    <row r="7" spans="1:5" ht="15.6" x14ac:dyDescent="0.3">
      <c r="A7" s="4" t="s">
        <v>0</v>
      </c>
    </row>
    <row r="8" spans="1:5" ht="15.6" x14ac:dyDescent="0.3">
      <c r="B8" s="4" t="s">
        <v>1</v>
      </c>
      <c r="C8" s="21" t="s">
        <v>2</v>
      </c>
    </row>
    <row r="9" spans="1:5" ht="15.6" x14ac:dyDescent="0.3">
      <c r="A9" s="5"/>
      <c r="B9" s="1" t="s">
        <v>3</v>
      </c>
      <c r="C9" s="11">
        <v>650450</v>
      </c>
    </row>
    <row r="10" spans="1:5" ht="15.6" x14ac:dyDescent="0.3">
      <c r="A10" s="5" t="s">
        <v>48</v>
      </c>
      <c r="B10" s="1" t="s">
        <v>4</v>
      </c>
      <c r="C10" s="11">
        <v>45280</v>
      </c>
    </row>
    <row r="11" spans="1:5" ht="15.6" x14ac:dyDescent="0.3">
      <c r="A11" s="5" t="s">
        <v>48</v>
      </c>
      <c r="B11" s="1" t="s">
        <v>5</v>
      </c>
      <c r="C11" s="11">
        <v>7650</v>
      </c>
    </row>
    <row r="12" spans="1:5" ht="15.6" x14ac:dyDescent="0.3">
      <c r="A12" s="5" t="s">
        <v>48</v>
      </c>
      <c r="B12" s="1" t="s">
        <v>44</v>
      </c>
      <c r="C12" s="11">
        <v>53260</v>
      </c>
    </row>
    <row r="13" spans="1:5" ht="15.6" x14ac:dyDescent="0.3">
      <c r="A13" s="5" t="s">
        <v>48</v>
      </c>
      <c r="B13" s="1" t="s">
        <v>7</v>
      </c>
      <c r="C13" s="11">
        <v>24500</v>
      </c>
    </row>
    <row r="14" spans="1:5" ht="15.6" x14ac:dyDescent="0.3">
      <c r="A14" s="5" t="s">
        <v>48</v>
      </c>
      <c r="B14" s="1" t="s">
        <v>8</v>
      </c>
      <c r="C14" s="11">
        <v>29500</v>
      </c>
    </row>
    <row r="15" spans="1:5" ht="15.6" x14ac:dyDescent="0.3">
      <c r="A15" s="5" t="s">
        <v>48</v>
      </c>
      <c r="B15" s="1" t="s">
        <v>9</v>
      </c>
      <c r="C15" s="11">
        <v>15260</v>
      </c>
    </row>
    <row r="16" spans="1:5" ht="15.6" x14ac:dyDescent="0.3">
      <c r="A16" s="5" t="s">
        <v>48</v>
      </c>
      <c r="B16" s="1" t="s">
        <v>10</v>
      </c>
      <c r="C16" s="11">
        <v>4690</v>
      </c>
    </row>
    <row r="17" spans="1:3" ht="15.6" x14ac:dyDescent="0.3">
      <c r="A17" s="5" t="s">
        <v>48</v>
      </c>
      <c r="B17" s="6" t="s">
        <v>11</v>
      </c>
      <c r="C17" s="11">
        <v>34250</v>
      </c>
    </row>
    <row r="18" spans="1:3" ht="15.6" x14ac:dyDescent="0.3">
      <c r="A18" s="5" t="s">
        <v>48</v>
      </c>
      <c r="B18" s="1" t="s">
        <v>12</v>
      </c>
      <c r="C18" s="11">
        <v>9540</v>
      </c>
    </row>
    <row r="19" spans="1:3" ht="15.6" x14ac:dyDescent="0.3">
      <c r="A19" s="5" t="s">
        <v>48</v>
      </c>
      <c r="B19" s="1" t="s">
        <v>52</v>
      </c>
      <c r="C19" s="11">
        <v>156250</v>
      </c>
    </row>
    <row r="20" spans="1:3" ht="16.2" thickBot="1" x14ac:dyDescent="0.35">
      <c r="A20" s="5" t="s">
        <v>49</v>
      </c>
      <c r="B20" s="1" t="s">
        <v>0</v>
      </c>
      <c r="C20" s="18">
        <f>SUM(C9:C19)</f>
        <v>1030630</v>
      </c>
    </row>
    <row r="21" spans="1:3" ht="15.6" thickTop="1" x14ac:dyDescent="0.25"/>
    <row r="22" spans="1:3" x14ac:dyDescent="0.25">
      <c r="B22" s="86" t="s">
        <v>53</v>
      </c>
      <c r="C22" s="86"/>
    </row>
    <row r="24" spans="1:3" ht="15.6" x14ac:dyDescent="0.3">
      <c r="A24" s="4" t="s">
        <v>13</v>
      </c>
    </row>
    <row r="25" spans="1:3" ht="15.6" x14ac:dyDescent="0.3">
      <c r="B25" s="4" t="s">
        <v>1</v>
      </c>
      <c r="C25" s="4" t="s">
        <v>2</v>
      </c>
    </row>
    <row r="26" spans="1:3" ht="15.6" x14ac:dyDescent="0.3">
      <c r="A26" s="5" t="s">
        <v>49</v>
      </c>
      <c r="B26" s="1" t="s">
        <v>6</v>
      </c>
      <c r="C26" s="11">
        <f>+C12</f>
        <v>53260</v>
      </c>
    </row>
    <row r="27" spans="1:3" ht="15.6" x14ac:dyDescent="0.3">
      <c r="A27" s="5" t="s">
        <v>50</v>
      </c>
      <c r="B27" s="1" t="s">
        <v>14</v>
      </c>
      <c r="C27" s="11">
        <f>84.49*30</f>
        <v>2534.6999999999998</v>
      </c>
    </row>
    <row r="28" spans="1:3" ht="16.2" thickBot="1" x14ac:dyDescent="0.35">
      <c r="A28" s="5" t="s">
        <v>49</v>
      </c>
      <c r="B28" s="1" t="s">
        <v>13</v>
      </c>
      <c r="C28" s="18">
        <f>+C26-C27</f>
        <v>50725.3</v>
      </c>
    </row>
    <row r="29" spans="1:3" ht="10.199999999999999" customHeight="1" thickTop="1" x14ac:dyDescent="0.25"/>
    <row r="30" spans="1:3" ht="15.6" x14ac:dyDescent="0.3">
      <c r="A30" s="4" t="s">
        <v>15</v>
      </c>
    </row>
    <row r="31" spans="1:3" ht="15.6" x14ac:dyDescent="0.3">
      <c r="B31" s="4" t="s">
        <v>1</v>
      </c>
      <c r="C31" s="4" t="s">
        <v>2</v>
      </c>
    </row>
    <row r="32" spans="1:3" ht="15.6" x14ac:dyDescent="0.3">
      <c r="A32" s="5"/>
      <c r="B32" s="1" t="s">
        <v>7</v>
      </c>
      <c r="C32" s="11">
        <f>+C13</f>
        <v>24500</v>
      </c>
    </row>
    <row r="33" spans="1:5" ht="15.6" x14ac:dyDescent="0.3">
      <c r="A33" s="5" t="s">
        <v>50</v>
      </c>
      <c r="B33" s="1" t="s">
        <v>16</v>
      </c>
      <c r="C33" s="11">
        <f>84.49*15</f>
        <v>1267.3499999999999</v>
      </c>
    </row>
    <row r="34" spans="1:5" ht="16.2" thickBot="1" x14ac:dyDescent="0.35">
      <c r="A34" s="5" t="s">
        <v>49</v>
      </c>
      <c r="B34" s="1" t="s">
        <v>15</v>
      </c>
      <c r="C34" s="18">
        <f>+C32-C33</f>
        <v>23232.65</v>
      </c>
    </row>
    <row r="35" spans="1:5" ht="15.6" thickTop="1" x14ac:dyDescent="0.25">
      <c r="A35" s="3"/>
    </row>
    <row r="36" spans="1:5" ht="15.6" x14ac:dyDescent="0.3">
      <c r="A36" s="3"/>
      <c r="B36" s="4" t="s">
        <v>17</v>
      </c>
    </row>
    <row r="37" spans="1:5" ht="15.6" x14ac:dyDescent="0.3">
      <c r="A37" s="3"/>
      <c r="B37" s="4" t="s">
        <v>1</v>
      </c>
      <c r="C37" s="4" t="s">
        <v>2</v>
      </c>
    </row>
    <row r="38" spans="1:5" ht="15.6" x14ac:dyDescent="0.3">
      <c r="A38" s="5"/>
      <c r="B38" s="1" t="s">
        <v>18</v>
      </c>
      <c r="C38" s="11">
        <f>+C11</f>
        <v>7650</v>
      </c>
    </row>
    <row r="39" spans="1:5" ht="15.6" x14ac:dyDescent="0.3">
      <c r="A39" s="5" t="s">
        <v>50</v>
      </c>
      <c r="B39" s="1" t="s">
        <v>19</v>
      </c>
      <c r="C39" s="11">
        <f>84.49*15</f>
        <v>1267.3499999999999</v>
      </c>
    </row>
    <row r="40" spans="1:5" ht="16.2" thickBot="1" x14ac:dyDescent="0.35">
      <c r="A40" s="5" t="s">
        <v>49</v>
      </c>
      <c r="B40" s="1" t="s">
        <v>17</v>
      </c>
      <c r="C40" s="18">
        <f>+C38-C39</f>
        <v>6382.65</v>
      </c>
    </row>
    <row r="41" spans="1:5" ht="15.6" thickTop="1" x14ac:dyDescent="0.25">
      <c r="A41" s="3"/>
    </row>
    <row r="42" spans="1:5" ht="20.25" customHeight="1" x14ac:dyDescent="0.25">
      <c r="A42" s="3"/>
      <c r="B42" s="87" t="s">
        <v>20</v>
      </c>
      <c r="C42" s="87"/>
      <c r="D42" s="87"/>
      <c r="E42" s="87"/>
    </row>
    <row r="43" spans="1:5" s="7" customFormat="1" ht="36" customHeight="1" x14ac:dyDescent="0.3">
      <c r="A43" s="13"/>
      <c r="B43" s="85" t="s">
        <v>21</v>
      </c>
      <c r="C43" s="85"/>
      <c r="D43" s="85"/>
      <c r="E43" s="85"/>
    </row>
    <row r="44" spans="1:5" x14ac:dyDescent="0.25">
      <c r="A44" s="3"/>
    </row>
    <row r="45" spans="1:5" ht="15.6" x14ac:dyDescent="0.3">
      <c r="A45" s="4" t="s">
        <v>22</v>
      </c>
    </row>
    <row r="46" spans="1:5" ht="15.6" x14ac:dyDescent="0.3">
      <c r="B46" s="4" t="s">
        <v>1</v>
      </c>
      <c r="C46" s="4" t="s">
        <v>2</v>
      </c>
    </row>
    <row r="47" spans="1:5" x14ac:dyDescent="0.25">
      <c r="B47" s="1" t="s">
        <v>8</v>
      </c>
      <c r="C47" s="11">
        <f>+C14</f>
        <v>29500</v>
      </c>
    </row>
    <row r="48" spans="1:5" ht="15.6" x14ac:dyDescent="0.3">
      <c r="A48" s="5" t="s">
        <v>48</v>
      </c>
      <c r="B48" s="1" t="s">
        <v>9</v>
      </c>
      <c r="C48" s="11">
        <f>+C15</f>
        <v>15260</v>
      </c>
    </row>
    <row r="49" spans="1:5" ht="15.6" x14ac:dyDescent="0.3">
      <c r="A49" s="5" t="s">
        <v>48</v>
      </c>
      <c r="B49" s="1" t="s">
        <v>10</v>
      </c>
      <c r="C49" s="11">
        <f>+C16</f>
        <v>4690</v>
      </c>
    </row>
    <row r="50" spans="1:5" ht="31.2" thickBot="1" x14ac:dyDescent="0.35">
      <c r="A50" s="5" t="s">
        <v>49</v>
      </c>
      <c r="B50" s="6" t="s">
        <v>23</v>
      </c>
      <c r="C50" s="18">
        <f>SUM(C47:C49)</f>
        <v>49450</v>
      </c>
    </row>
    <row r="51" spans="1:5" ht="16.2" thickTop="1" x14ac:dyDescent="0.3">
      <c r="A51" s="5" t="s">
        <v>48</v>
      </c>
      <c r="B51" s="1" t="s">
        <v>24</v>
      </c>
      <c r="C51" s="11">
        <f>+C9</f>
        <v>650450</v>
      </c>
    </row>
    <row r="52" spans="1:5" ht="16.2" thickBot="1" x14ac:dyDescent="0.35">
      <c r="A52" s="5" t="s">
        <v>49</v>
      </c>
      <c r="B52" s="6" t="s">
        <v>25</v>
      </c>
      <c r="C52" s="18">
        <f>+C50+C51</f>
        <v>699900</v>
      </c>
    </row>
    <row r="53" spans="1:5" ht="15.6" thickTop="1" x14ac:dyDescent="0.25">
      <c r="A53" s="12" t="s">
        <v>26</v>
      </c>
      <c r="B53" s="1" t="s">
        <v>27</v>
      </c>
      <c r="C53" s="11">
        <f>(84.49*7)*365</f>
        <v>215871.94999999998</v>
      </c>
      <c r="D53" s="11"/>
    </row>
    <row r="54" spans="1:5" ht="15.6" x14ac:dyDescent="0.3">
      <c r="A54" s="5" t="s">
        <v>49</v>
      </c>
      <c r="B54" s="1" t="s">
        <v>22</v>
      </c>
      <c r="C54" s="3" t="s">
        <v>28</v>
      </c>
    </row>
    <row r="55" spans="1:5" ht="20.25" customHeight="1" x14ac:dyDescent="0.25"/>
    <row r="56" spans="1:5" ht="20.25" customHeight="1" x14ac:dyDescent="0.25">
      <c r="B56" s="85" t="s">
        <v>29</v>
      </c>
      <c r="C56" s="85"/>
      <c r="D56" s="85"/>
      <c r="E56" s="85"/>
    </row>
    <row r="58" spans="1:5" ht="15.6" x14ac:dyDescent="0.3">
      <c r="A58" s="4" t="s">
        <v>30</v>
      </c>
    </row>
    <row r="59" spans="1:5" ht="15.6" x14ac:dyDescent="0.3">
      <c r="B59" s="4" t="s">
        <v>1</v>
      </c>
      <c r="C59" s="4" t="s">
        <v>2</v>
      </c>
    </row>
    <row r="60" spans="1:5" ht="30" x14ac:dyDescent="0.25">
      <c r="A60" s="3"/>
      <c r="B60" s="6" t="s">
        <v>23</v>
      </c>
      <c r="C60" s="11">
        <f>+C50</f>
        <v>49450</v>
      </c>
    </row>
    <row r="61" spans="1:5" ht="15.6" x14ac:dyDescent="0.3">
      <c r="A61" s="5" t="s">
        <v>50</v>
      </c>
      <c r="B61" s="6" t="s">
        <v>31</v>
      </c>
      <c r="C61" s="11">
        <f>84.49*365</f>
        <v>30838.85</v>
      </c>
      <c r="D61" s="15"/>
    </row>
    <row r="62" spans="1:5" ht="16.2" thickBot="1" x14ac:dyDescent="0.35">
      <c r="A62" s="5" t="s">
        <v>49</v>
      </c>
      <c r="B62" s="1" t="s">
        <v>30</v>
      </c>
      <c r="C62" s="18">
        <f>+C60-C61</f>
        <v>18611.150000000001</v>
      </c>
    </row>
    <row r="63" spans="1:5" ht="8.4" customHeight="1" thickTop="1" x14ac:dyDescent="0.25"/>
    <row r="64" spans="1:5" ht="15.6" x14ac:dyDescent="0.3">
      <c r="A64" s="4" t="s">
        <v>32</v>
      </c>
    </row>
    <row r="65" spans="1:6" ht="15.6" x14ac:dyDescent="0.3">
      <c r="B65" s="4" t="s">
        <v>1</v>
      </c>
      <c r="C65" s="4" t="s">
        <v>2</v>
      </c>
    </row>
    <row r="66" spans="1:6" x14ac:dyDescent="0.25">
      <c r="B66" s="6" t="s">
        <v>31</v>
      </c>
      <c r="C66" s="11">
        <f>+C61</f>
        <v>30838.85</v>
      </c>
    </row>
    <row r="67" spans="1:6" ht="30.6" x14ac:dyDescent="0.3">
      <c r="A67" s="4" t="s">
        <v>51</v>
      </c>
      <c r="B67" s="6" t="s">
        <v>23</v>
      </c>
      <c r="C67" s="11">
        <f>+C60</f>
        <v>49450</v>
      </c>
    </row>
    <row r="68" spans="1:6" ht="16.2" thickBot="1" x14ac:dyDescent="0.35">
      <c r="A68" s="4" t="s">
        <v>49</v>
      </c>
      <c r="B68" s="1" t="s">
        <v>32</v>
      </c>
      <c r="C68" s="17">
        <f>TRUNC((C66/C67),4)</f>
        <v>0.62360000000000004</v>
      </c>
    </row>
    <row r="69" spans="1:6" ht="16.2" thickTop="1" x14ac:dyDescent="0.3">
      <c r="B69" s="10"/>
      <c r="C69" s="10"/>
      <c r="D69" s="10"/>
      <c r="E69" s="9" t="s">
        <v>35</v>
      </c>
      <c r="F69" s="9" t="s">
        <v>37</v>
      </c>
    </row>
    <row r="70" spans="1:6" s="7" customFormat="1" ht="31.2" x14ac:dyDescent="0.3">
      <c r="B70" s="10" t="s">
        <v>1</v>
      </c>
      <c r="C70" s="9" t="s">
        <v>33</v>
      </c>
      <c r="D70" s="14" t="s">
        <v>34</v>
      </c>
      <c r="E70" s="9" t="s">
        <v>36</v>
      </c>
      <c r="F70" s="9" t="s">
        <v>38</v>
      </c>
    </row>
    <row r="71" spans="1:6" ht="15.6" x14ac:dyDescent="0.3">
      <c r="A71" s="5"/>
      <c r="B71" s="1" t="s">
        <v>8</v>
      </c>
      <c r="C71" s="11">
        <f>+C47</f>
        <v>29500</v>
      </c>
      <c r="D71" s="22">
        <f>+C68</f>
        <v>0.62360000000000004</v>
      </c>
      <c r="E71" s="11">
        <f>+C71*D71</f>
        <v>18396.2</v>
      </c>
      <c r="F71" s="19">
        <f>+C71-E71</f>
        <v>11103.8</v>
      </c>
    </row>
    <row r="72" spans="1:6" ht="15.6" x14ac:dyDescent="0.3">
      <c r="A72" s="5" t="s">
        <v>48</v>
      </c>
      <c r="B72" s="1" t="s">
        <v>9</v>
      </c>
      <c r="C72" s="11">
        <f t="shared" ref="C72:C73" si="0">+C48</f>
        <v>15260</v>
      </c>
      <c r="D72" s="22">
        <f>+C68</f>
        <v>0.62360000000000004</v>
      </c>
      <c r="E72" s="19">
        <f t="shared" ref="E72:E73" si="1">+C72*D72</f>
        <v>9516.1360000000004</v>
      </c>
      <c r="F72" s="19">
        <f t="shared" ref="F72:F73" si="2">+C72-E72</f>
        <v>5743.8639999999996</v>
      </c>
    </row>
    <row r="73" spans="1:6" ht="15.6" x14ac:dyDescent="0.3">
      <c r="A73" s="5" t="s">
        <v>48</v>
      </c>
      <c r="B73" s="1" t="s">
        <v>10</v>
      </c>
      <c r="C73" s="11">
        <f t="shared" si="0"/>
        <v>4690</v>
      </c>
      <c r="D73" s="22">
        <f>+C68</f>
        <v>0.62360000000000004</v>
      </c>
      <c r="E73" s="20">
        <f t="shared" si="1"/>
        <v>2924.6840000000002</v>
      </c>
      <c r="F73" s="20">
        <f t="shared" si="2"/>
        <v>1765.3159999999998</v>
      </c>
    </row>
    <row r="74" spans="1:6" ht="16.2" thickBot="1" x14ac:dyDescent="0.35">
      <c r="A74" s="5" t="s">
        <v>49</v>
      </c>
      <c r="B74" s="1" t="s">
        <v>39</v>
      </c>
      <c r="C74" s="18">
        <f>SUM(C71:C73)</f>
        <v>49450</v>
      </c>
      <c r="E74" s="18">
        <f t="shared" ref="E74:F74" si="3">SUM(E71:E73)</f>
        <v>30837.020000000004</v>
      </c>
      <c r="F74" s="18">
        <f t="shared" si="3"/>
        <v>18612.979999999996</v>
      </c>
    </row>
    <row r="75" spans="1:6" ht="16.2" thickTop="1" x14ac:dyDescent="0.3">
      <c r="A75" s="5"/>
    </row>
    <row r="76" spans="1:6" ht="18.600000000000001" customHeight="1" x14ac:dyDescent="0.3">
      <c r="A76" s="5"/>
      <c r="B76" s="85" t="s">
        <v>40</v>
      </c>
      <c r="C76" s="85"/>
      <c r="D76" s="85"/>
      <c r="E76" s="85"/>
    </row>
    <row r="77" spans="1:6" ht="15.6" x14ac:dyDescent="0.3">
      <c r="A77" s="5"/>
    </row>
    <row r="78" spans="1:6" ht="15.6" x14ac:dyDescent="0.3">
      <c r="A78" s="5"/>
      <c r="B78" s="4" t="s">
        <v>1</v>
      </c>
      <c r="C78" s="9" t="s">
        <v>39</v>
      </c>
      <c r="D78" s="9" t="s">
        <v>41</v>
      </c>
      <c r="E78" s="9" t="s">
        <v>42</v>
      </c>
    </row>
    <row r="79" spans="1:6" ht="15.6" x14ac:dyDescent="0.3">
      <c r="A79" s="5"/>
      <c r="B79" s="1" t="s">
        <v>43</v>
      </c>
      <c r="C79" s="11">
        <f>+C9</f>
        <v>650450</v>
      </c>
      <c r="D79" s="11">
        <v>0</v>
      </c>
      <c r="E79" s="11">
        <f>+C79-D79</f>
        <v>650450</v>
      </c>
    </row>
    <row r="80" spans="1:6" ht="15.6" x14ac:dyDescent="0.3">
      <c r="A80" s="5" t="s">
        <v>48</v>
      </c>
      <c r="B80" s="1" t="s">
        <v>4</v>
      </c>
      <c r="C80" s="11">
        <f>+C10</f>
        <v>45280</v>
      </c>
      <c r="D80" s="11">
        <v>0</v>
      </c>
      <c r="E80" s="11">
        <f t="shared" ref="E80:E87" si="4">+C80-D80</f>
        <v>45280</v>
      </c>
    </row>
    <row r="81" spans="1:5" ht="15.6" x14ac:dyDescent="0.3">
      <c r="A81" s="5" t="s">
        <v>48</v>
      </c>
      <c r="B81" s="1" t="s">
        <v>44</v>
      </c>
      <c r="C81" s="11">
        <f>+C12</f>
        <v>53260</v>
      </c>
      <c r="D81" s="11">
        <f>+C27</f>
        <v>2534.6999999999998</v>
      </c>
      <c r="E81" s="11">
        <f t="shared" si="4"/>
        <v>50725.3</v>
      </c>
    </row>
    <row r="82" spans="1:5" ht="15.6" x14ac:dyDescent="0.3">
      <c r="A82" s="5" t="s">
        <v>48</v>
      </c>
      <c r="B82" s="1" t="s">
        <v>5</v>
      </c>
      <c r="C82" s="11">
        <f>+C11</f>
        <v>7650</v>
      </c>
      <c r="D82" s="11">
        <f>+C33</f>
        <v>1267.3499999999999</v>
      </c>
      <c r="E82" s="11">
        <f t="shared" si="4"/>
        <v>6382.65</v>
      </c>
    </row>
    <row r="83" spans="1:5" ht="15.6" x14ac:dyDescent="0.3">
      <c r="A83" s="5" t="s">
        <v>48</v>
      </c>
      <c r="B83" s="1" t="s">
        <v>7</v>
      </c>
      <c r="C83" s="11">
        <f>+C13</f>
        <v>24500</v>
      </c>
      <c r="D83" s="11">
        <f>+C39</f>
        <v>1267.3499999999999</v>
      </c>
      <c r="E83" s="11">
        <f t="shared" si="4"/>
        <v>23232.65</v>
      </c>
    </row>
    <row r="84" spans="1:5" ht="15.6" x14ac:dyDescent="0.3">
      <c r="A84" s="5" t="s">
        <v>48</v>
      </c>
      <c r="B84" s="1" t="s">
        <v>45</v>
      </c>
      <c r="C84" s="11">
        <f>+C19</f>
        <v>156250</v>
      </c>
      <c r="D84" s="11">
        <f>+C84</f>
        <v>156250</v>
      </c>
      <c r="E84" s="11">
        <f t="shared" si="4"/>
        <v>0</v>
      </c>
    </row>
    <row r="85" spans="1:5" ht="15.6" x14ac:dyDescent="0.3">
      <c r="A85" s="5" t="s">
        <v>48</v>
      </c>
      <c r="B85" s="1" t="s">
        <v>46</v>
      </c>
      <c r="C85" s="11">
        <f>+C17</f>
        <v>34250</v>
      </c>
      <c r="D85" s="11">
        <f>+C85</f>
        <v>34250</v>
      </c>
      <c r="E85" s="11">
        <f t="shared" si="4"/>
        <v>0</v>
      </c>
    </row>
    <row r="86" spans="1:5" ht="15.6" x14ac:dyDescent="0.3">
      <c r="A86" s="5" t="s">
        <v>48</v>
      </c>
      <c r="B86" s="1" t="s">
        <v>47</v>
      </c>
      <c r="C86" s="11">
        <f>+C50</f>
        <v>49450</v>
      </c>
      <c r="D86" s="11">
        <f>+E74</f>
        <v>30837.020000000004</v>
      </c>
      <c r="E86" s="11">
        <f t="shared" si="4"/>
        <v>18612.979999999996</v>
      </c>
    </row>
    <row r="87" spans="1:5" ht="15.6" x14ac:dyDescent="0.3">
      <c r="A87" s="5" t="s">
        <v>48</v>
      </c>
      <c r="B87" s="1" t="s">
        <v>12</v>
      </c>
      <c r="C87" s="11">
        <f>+C18</f>
        <v>9540</v>
      </c>
      <c r="D87" s="11">
        <f>+C87</f>
        <v>9540</v>
      </c>
      <c r="E87" s="11">
        <f t="shared" si="4"/>
        <v>0</v>
      </c>
    </row>
    <row r="88" spans="1:5" ht="16.2" thickBot="1" x14ac:dyDescent="0.35">
      <c r="A88" s="5" t="s">
        <v>49</v>
      </c>
      <c r="B88" s="1" t="s">
        <v>39</v>
      </c>
      <c r="C88" s="16">
        <f>SUM(C79:C87)</f>
        <v>1030630</v>
      </c>
      <c r="D88" s="16">
        <f t="shared" ref="D88:E88" si="5">SUM(D79:D87)</f>
        <v>235946.41999999998</v>
      </c>
      <c r="E88" s="16">
        <f t="shared" si="5"/>
        <v>794683.58000000007</v>
      </c>
    </row>
    <row r="89" spans="1:5" ht="15.6" thickTop="1" x14ac:dyDescent="0.25"/>
    <row r="90" spans="1:5" ht="20.399999999999999" x14ac:dyDescent="0.35">
      <c r="B90" s="2"/>
    </row>
    <row r="93" spans="1:5" ht="15.6" x14ac:dyDescent="0.3">
      <c r="A93" s="5"/>
      <c r="B93" s="4" t="s">
        <v>121</v>
      </c>
      <c r="C93" s="64">
        <f>+E88</f>
        <v>794683.58000000007</v>
      </c>
      <c r="D93" s="11"/>
      <c r="E93" s="11"/>
    </row>
    <row r="94" spans="1:5" ht="15.6" x14ac:dyDescent="0.3">
      <c r="A94" s="5" t="s">
        <v>50</v>
      </c>
      <c r="B94" s="1" t="s">
        <v>123</v>
      </c>
      <c r="C94" s="11">
        <f>VLOOKUP(C$93,TABLA!$H$3:$K$13,1)</f>
        <v>458133.28</v>
      </c>
      <c r="D94" s="11"/>
      <c r="E94" s="11"/>
    </row>
    <row r="95" spans="1:5" ht="15.6" x14ac:dyDescent="0.3">
      <c r="A95" s="5" t="s">
        <v>49</v>
      </c>
      <c r="B95" s="1" t="s">
        <v>124</v>
      </c>
      <c r="C95" s="11">
        <f>+C93-C94</f>
        <v>336550.30000000005</v>
      </c>
      <c r="D95" s="11"/>
      <c r="E95" s="11"/>
    </row>
    <row r="96" spans="1:5" ht="15.6" x14ac:dyDescent="0.3">
      <c r="A96" s="5" t="s">
        <v>74</v>
      </c>
      <c r="B96" s="1" t="s">
        <v>125</v>
      </c>
      <c r="C96" s="65">
        <f>VLOOKUP(C$93,TABLA!$H$3:$K$13,4)%</f>
        <v>0.3</v>
      </c>
      <c r="D96" s="11"/>
      <c r="E96" s="11"/>
    </row>
    <row r="97" spans="1:5" ht="15.6" x14ac:dyDescent="0.3">
      <c r="A97" s="5" t="s">
        <v>49</v>
      </c>
      <c r="B97" s="1" t="s">
        <v>126</v>
      </c>
      <c r="C97" s="11">
        <f>+C95*C96</f>
        <v>100965.09000000001</v>
      </c>
      <c r="D97" s="11"/>
      <c r="E97" s="11"/>
    </row>
    <row r="98" spans="1:5" ht="15.6" x14ac:dyDescent="0.3">
      <c r="A98" s="5" t="s">
        <v>48</v>
      </c>
      <c r="B98" s="1" t="s">
        <v>127</v>
      </c>
      <c r="C98" s="11">
        <f>VLOOKUP(C$93,TABLA!$H$3:$K$13,3)</f>
        <v>85952.88</v>
      </c>
      <c r="D98" s="11"/>
      <c r="E98" s="11"/>
    </row>
    <row r="99" spans="1:5" ht="15.6" x14ac:dyDescent="0.3">
      <c r="A99" s="5" t="s">
        <v>49</v>
      </c>
      <c r="B99" s="1" t="s">
        <v>128</v>
      </c>
      <c r="C99" s="11">
        <f>+C97+C98</f>
        <v>186917.97000000003</v>
      </c>
      <c r="D99" s="11"/>
      <c r="E99" s="11"/>
    </row>
    <row r="100" spans="1:5" ht="15.6" x14ac:dyDescent="0.3">
      <c r="A100" s="5" t="s">
        <v>50</v>
      </c>
      <c r="B100" s="1" t="s">
        <v>176</v>
      </c>
      <c r="C100" s="11">
        <v>0</v>
      </c>
      <c r="D100" s="11"/>
      <c r="E100" s="11"/>
    </row>
    <row r="101" spans="1:5" ht="15.6" x14ac:dyDescent="0.3">
      <c r="A101" s="5" t="s">
        <v>49</v>
      </c>
      <c r="B101" s="4" t="s">
        <v>177</v>
      </c>
      <c r="C101" s="64">
        <f>+C99-C100</f>
        <v>186917.97000000003</v>
      </c>
      <c r="D101" s="11"/>
      <c r="E101" s="11"/>
    </row>
    <row r="102" spans="1:5" ht="15.6" x14ac:dyDescent="0.3">
      <c r="A102" s="5" t="s">
        <v>50</v>
      </c>
      <c r="B102" s="1" t="s">
        <v>178</v>
      </c>
      <c r="C102" s="11">
        <v>185650</v>
      </c>
    </row>
    <row r="103" spans="1:5" ht="15.6" x14ac:dyDescent="0.3">
      <c r="A103" s="5" t="s">
        <v>49</v>
      </c>
      <c r="B103" s="4" t="s">
        <v>179</v>
      </c>
      <c r="C103" s="64">
        <f>+C101-C102</f>
        <v>1267.9700000000303</v>
      </c>
      <c r="D103" s="11"/>
      <c r="E103" s="11"/>
    </row>
  </sheetData>
  <mergeCells count="6">
    <mergeCell ref="B76:E76"/>
    <mergeCell ref="B5:E5"/>
    <mergeCell ref="B22:C22"/>
    <mergeCell ref="B42:E42"/>
    <mergeCell ref="B43:E43"/>
    <mergeCell ref="B56:E56"/>
  </mergeCells>
  <pageMargins left="0.7" right="0.4" top="0.12" bottom="0.16" header="0.12" footer="0.12"/>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BC0BC-E767-47A5-A86B-CD7AE5D07C05}">
  <dimension ref="B1:K28"/>
  <sheetViews>
    <sheetView showGridLines="0" topLeftCell="A8" workbookViewId="0">
      <selection activeCell="B2" sqref="B2:K28"/>
    </sheetView>
  </sheetViews>
  <sheetFormatPr baseColWidth="10" defaultRowHeight="15.6" x14ac:dyDescent="0.3"/>
  <cols>
    <col min="1" max="1" width="1.19921875" customWidth="1"/>
    <col min="8" max="12" width="16.8984375" customWidth="1"/>
  </cols>
  <sheetData>
    <row r="1" spans="2:11" x14ac:dyDescent="0.3">
      <c r="B1" t="s">
        <v>830</v>
      </c>
    </row>
    <row r="2" spans="2:11" x14ac:dyDescent="0.3">
      <c r="B2" s="58" t="s">
        <v>174</v>
      </c>
      <c r="C2" s="59"/>
      <c r="D2" s="59"/>
      <c r="E2" s="59"/>
      <c r="H2" s="58" t="s">
        <v>180</v>
      </c>
    </row>
    <row r="3" spans="2:11" x14ac:dyDescent="0.3">
      <c r="B3" s="60">
        <v>0.01</v>
      </c>
      <c r="C3" s="60">
        <v>578.52</v>
      </c>
      <c r="D3" s="60">
        <v>0</v>
      </c>
      <c r="E3" s="60">
        <v>1.92</v>
      </c>
      <c r="H3" s="66">
        <f>+B3</f>
        <v>0.01</v>
      </c>
      <c r="I3" s="66">
        <f>+C3*12</f>
        <v>6942.24</v>
      </c>
      <c r="J3" s="66">
        <f>+D3</f>
        <v>0</v>
      </c>
      <c r="K3" s="66">
        <f>+E3</f>
        <v>1.92</v>
      </c>
    </row>
    <row r="4" spans="2:11" x14ac:dyDescent="0.3">
      <c r="B4" s="60">
        <v>578.53</v>
      </c>
      <c r="C4" s="60">
        <v>4910.18</v>
      </c>
      <c r="D4" s="60">
        <v>11.11</v>
      </c>
      <c r="E4" s="60">
        <v>6.4</v>
      </c>
      <c r="H4" s="66">
        <f>+I3+1</f>
        <v>6943.24</v>
      </c>
      <c r="I4" s="66">
        <f t="shared" ref="I4:J13" si="0">+C4*12</f>
        <v>58922.16</v>
      </c>
      <c r="J4" s="66">
        <f t="shared" si="0"/>
        <v>133.32</v>
      </c>
      <c r="K4" s="66">
        <f t="shared" ref="K4:K13" si="1">+E4</f>
        <v>6.4</v>
      </c>
    </row>
    <row r="5" spans="2:11" x14ac:dyDescent="0.3">
      <c r="B5" s="60">
        <v>4910.1899999999996</v>
      </c>
      <c r="C5" s="60">
        <v>8629.2000000000007</v>
      </c>
      <c r="D5" s="60">
        <v>288.33</v>
      </c>
      <c r="E5" s="60">
        <v>10.88</v>
      </c>
      <c r="H5" s="66">
        <f t="shared" ref="H5:H13" si="2">+I4+1</f>
        <v>58923.16</v>
      </c>
      <c r="I5" s="66">
        <f t="shared" si="0"/>
        <v>103550.40000000001</v>
      </c>
      <c r="J5" s="66">
        <f t="shared" si="0"/>
        <v>3459.96</v>
      </c>
      <c r="K5" s="66">
        <f t="shared" si="1"/>
        <v>10.88</v>
      </c>
    </row>
    <row r="6" spans="2:11" x14ac:dyDescent="0.3">
      <c r="B6" s="60">
        <v>8629.2099999999991</v>
      </c>
      <c r="C6" s="60">
        <v>10031.07</v>
      </c>
      <c r="D6" s="60">
        <v>692.96</v>
      </c>
      <c r="E6" s="60">
        <v>16</v>
      </c>
      <c r="H6" s="66">
        <f t="shared" si="2"/>
        <v>103551.40000000001</v>
      </c>
      <c r="I6" s="66">
        <f t="shared" si="0"/>
        <v>120372.84</v>
      </c>
      <c r="J6" s="66">
        <f t="shared" si="0"/>
        <v>8315.52</v>
      </c>
      <c r="K6" s="66">
        <f t="shared" si="1"/>
        <v>16</v>
      </c>
    </row>
    <row r="7" spans="2:11" x14ac:dyDescent="0.3">
      <c r="B7" s="60">
        <v>10031.08</v>
      </c>
      <c r="C7" s="60">
        <v>12009.94</v>
      </c>
      <c r="D7" s="60">
        <v>917.26</v>
      </c>
      <c r="E7" s="60">
        <v>17.920000000000002</v>
      </c>
      <c r="H7" s="66">
        <f t="shared" si="2"/>
        <v>120373.84</v>
      </c>
      <c r="I7" s="66">
        <f t="shared" si="0"/>
        <v>144119.28</v>
      </c>
      <c r="J7" s="66">
        <f t="shared" si="0"/>
        <v>11007.119999999999</v>
      </c>
      <c r="K7" s="66">
        <f t="shared" si="1"/>
        <v>17.920000000000002</v>
      </c>
    </row>
    <row r="8" spans="2:11" x14ac:dyDescent="0.3">
      <c r="B8" s="60">
        <v>12009.95</v>
      </c>
      <c r="C8" s="60">
        <v>24222.31</v>
      </c>
      <c r="D8" s="60">
        <v>1271.8699999999999</v>
      </c>
      <c r="E8" s="60">
        <v>21.36</v>
      </c>
      <c r="H8" s="66">
        <f t="shared" si="2"/>
        <v>144120.28</v>
      </c>
      <c r="I8" s="66">
        <f t="shared" si="0"/>
        <v>290667.72000000003</v>
      </c>
      <c r="J8" s="66">
        <f t="shared" si="0"/>
        <v>15262.439999999999</v>
      </c>
      <c r="K8" s="66">
        <f t="shared" si="1"/>
        <v>21.36</v>
      </c>
    </row>
    <row r="9" spans="2:11" x14ac:dyDescent="0.3">
      <c r="B9" s="60">
        <v>24222.32</v>
      </c>
      <c r="C9" s="60">
        <v>38177.69</v>
      </c>
      <c r="D9" s="60">
        <v>3880.44</v>
      </c>
      <c r="E9" s="60">
        <v>23.52</v>
      </c>
      <c r="H9" s="66">
        <f t="shared" si="2"/>
        <v>290668.72000000003</v>
      </c>
      <c r="I9" s="66">
        <f t="shared" si="0"/>
        <v>458132.28</v>
      </c>
      <c r="J9" s="66">
        <f t="shared" si="0"/>
        <v>46565.279999999999</v>
      </c>
      <c r="K9" s="66">
        <f t="shared" si="1"/>
        <v>23.52</v>
      </c>
    </row>
    <row r="10" spans="2:11" x14ac:dyDescent="0.3">
      <c r="B10" s="60">
        <v>38177.699999999997</v>
      </c>
      <c r="C10" s="60">
        <v>72887.5</v>
      </c>
      <c r="D10" s="60">
        <v>7162.74</v>
      </c>
      <c r="E10" s="60">
        <v>30</v>
      </c>
      <c r="H10" s="66">
        <f t="shared" si="2"/>
        <v>458133.28</v>
      </c>
      <c r="I10" s="66">
        <f t="shared" si="0"/>
        <v>874650</v>
      </c>
      <c r="J10" s="66">
        <f t="shared" si="0"/>
        <v>85952.88</v>
      </c>
      <c r="K10" s="66">
        <f t="shared" si="1"/>
        <v>30</v>
      </c>
    </row>
    <row r="11" spans="2:11" x14ac:dyDescent="0.3">
      <c r="B11" s="60">
        <v>72887.509999999995</v>
      </c>
      <c r="C11" s="60">
        <v>97183.33</v>
      </c>
      <c r="D11" s="60">
        <v>17575.689999999999</v>
      </c>
      <c r="E11" s="60">
        <v>32</v>
      </c>
      <c r="H11" s="66">
        <f t="shared" si="2"/>
        <v>874651</v>
      </c>
      <c r="I11" s="66">
        <f t="shared" si="0"/>
        <v>1166199.96</v>
      </c>
      <c r="J11" s="66">
        <f t="shared" si="0"/>
        <v>210908.27999999997</v>
      </c>
      <c r="K11" s="66">
        <f t="shared" si="1"/>
        <v>32</v>
      </c>
    </row>
    <row r="12" spans="2:11" x14ac:dyDescent="0.3">
      <c r="B12" s="60">
        <v>97183.34</v>
      </c>
      <c r="C12" s="60">
        <v>291550</v>
      </c>
      <c r="D12" s="60">
        <v>25350.35</v>
      </c>
      <c r="E12" s="60">
        <v>34</v>
      </c>
      <c r="H12" s="66">
        <f t="shared" si="2"/>
        <v>1166200.96</v>
      </c>
      <c r="I12" s="66">
        <f t="shared" si="0"/>
        <v>3498600</v>
      </c>
      <c r="J12" s="66">
        <f t="shared" si="0"/>
        <v>304204.19999999995</v>
      </c>
      <c r="K12" s="66">
        <f t="shared" si="1"/>
        <v>34</v>
      </c>
    </row>
    <row r="13" spans="2:11" x14ac:dyDescent="0.3">
      <c r="B13" s="60">
        <v>291550.01</v>
      </c>
      <c r="C13" s="60">
        <v>99999999</v>
      </c>
      <c r="D13" s="60">
        <v>91435.02</v>
      </c>
      <c r="E13" s="60">
        <v>35</v>
      </c>
      <c r="H13" s="66">
        <f t="shared" si="2"/>
        <v>3498601</v>
      </c>
      <c r="I13" s="66">
        <f t="shared" si="0"/>
        <v>1199999988</v>
      </c>
      <c r="J13" s="66">
        <f t="shared" si="0"/>
        <v>1097220.24</v>
      </c>
      <c r="K13" s="66">
        <f t="shared" si="1"/>
        <v>35</v>
      </c>
    </row>
    <row r="14" spans="2:11" x14ac:dyDescent="0.3">
      <c r="B14" s="59"/>
      <c r="C14" s="59"/>
      <c r="D14" s="59"/>
      <c r="E14" s="59"/>
    </row>
    <row r="15" spans="2:11" x14ac:dyDescent="0.3">
      <c r="B15" s="59"/>
      <c r="C15" s="59"/>
      <c r="D15" s="59"/>
      <c r="E15" s="59"/>
    </row>
    <row r="16" spans="2:11" x14ac:dyDescent="0.3">
      <c r="B16" s="59"/>
      <c r="C16" s="59"/>
      <c r="D16" s="59"/>
      <c r="E16" s="59"/>
    </row>
    <row r="17" spans="2:5" x14ac:dyDescent="0.3">
      <c r="B17" s="58" t="s">
        <v>175</v>
      </c>
      <c r="C17" s="59"/>
      <c r="D17" s="59"/>
      <c r="E17" s="59"/>
    </row>
    <row r="18" spans="2:5" x14ac:dyDescent="0.3">
      <c r="B18" s="61">
        <v>0.01</v>
      </c>
      <c r="C18" s="61">
        <v>1768.96</v>
      </c>
      <c r="D18" s="61">
        <v>407.02</v>
      </c>
      <c r="E18" s="62"/>
    </row>
    <row r="19" spans="2:5" x14ac:dyDescent="0.3">
      <c r="B19" s="61">
        <v>1768.97</v>
      </c>
      <c r="C19" s="61">
        <v>2653.38</v>
      </c>
      <c r="D19" s="61">
        <v>406.83</v>
      </c>
      <c r="E19" s="62"/>
    </row>
    <row r="20" spans="2:5" x14ac:dyDescent="0.3">
      <c r="B20" s="61">
        <v>2653.39</v>
      </c>
      <c r="C20" s="61">
        <v>3472.84</v>
      </c>
      <c r="D20" s="61">
        <v>406.62</v>
      </c>
      <c r="E20" s="62"/>
    </row>
    <row r="21" spans="2:5" x14ac:dyDescent="0.3">
      <c r="B21" s="61">
        <v>3472.85</v>
      </c>
      <c r="C21" s="61">
        <v>3537.87</v>
      </c>
      <c r="D21" s="61">
        <v>392.77</v>
      </c>
      <c r="E21" s="62"/>
    </row>
    <row r="22" spans="2:5" x14ac:dyDescent="0.3">
      <c r="B22" s="61">
        <v>3537.88</v>
      </c>
      <c r="C22" s="61">
        <v>4446.1499999999996</v>
      </c>
      <c r="D22" s="61">
        <v>382.46</v>
      </c>
      <c r="E22" s="62"/>
    </row>
    <row r="23" spans="2:5" x14ac:dyDescent="0.3">
      <c r="B23" s="61">
        <v>4446.16</v>
      </c>
      <c r="C23" s="61">
        <v>4717.18</v>
      </c>
      <c r="D23" s="61">
        <v>354.23</v>
      </c>
      <c r="E23" s="62"/>
    </row>
    <row r="24" spans="2:5" x14ac:dyDescent="0.3">
      <c r="B24" s="61">
        <v>4717.1899999999996</v>
      </c>
      <c r="C24" s="61">
        <v>5335.42</v>
      </c>
      <c r="D24" s="61">
        <v>324.87</v>
      </c>
      <c r="E24" s="62"/>
    </row>
    <row r="25" spans="2:5" x14ac:dyDescent="0.3">
      <c r="B25" s="61">
        <v>5335.43</v>
      </c>
      <c r="C25" s="61">
        <v>6224.67</v>
      </c>
      <c r="D25" s="61">
        <v>294.63</v>
      </c>
      <c r="E25" s="63"/>
    </row>
    <row r="26" spans="2:5" x14ac:dyDescent="0.3">
      <c r="B26" s="61">
        <v>6224.68</v>
      </c>
      <c r="C26" s="61">
        <v>7113.9</v>
      </c>
      <c r="D26" s="61">
        <v>253.54</v>
      </c>
      <c r="E26" s="63"/>
    </row>
    <row r="27" spans="2:5" x14ac:dyDescent="0.3">
      <c r="B27" s="61">
        <v>7113.91</v>
      </c>
      <c r="C27" s="61">
        <v>7382.33</v>
      </c>
      <c r="D27" s="61">
        <v>217.61</v>
      </c>
      <c r="E27" s="63"/>
    </row>
    <row r="28" spans="2:5" x14ac:dyDescent="0.3">
      <c r="B28" s="61">
        <v>7382.34</v>
      </c>
      <c r="C28" s="61">
        <v>99999999</v>
      </c>
      <c r="D28" s="61">
        <v>0</v>
      </c>
      <c r="E28" s="63"/>
    </row>
  </sheetData>
  <pageMargins left="0.7" right="0.7" top="0.75" bottom="0.75" header="0.3" footer="0.3"/>
  <pageSetup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EB0C9-4CE5-4A88-AFB1-DE66F7AD4DF4}">
  <dimension ref="A1"/>
  <sheetViews>
    <sheetView workbookViewId="0">
      <selection activeCell="E15" sqref="E15"/>
    </sheetView>
  </sheetViews>
  <sheetFormatPr baseColWidth="10" defaultRowHeight="15.6" x14ac:dyDescent="0.3"/>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34842-B758-455D-B2D6-0AEE12CBCA0C}">
  <sheetPr>
    <pageSetUpPr fitToPage="1"/>
  </sheetPr>
  <dimension ref="A1:K113"/>
  <sheetViews>
    <sheetView showGridLines="0" topLeftCell="A97" zoomScale="70" zoomScaleNormal="70" workbookViewId="0">
      <selection activeCell="B120" sqref="B120"/>
    </sheetView>
  </sheetViews>
  <sheetFormatPr baseColWidth="10" defaultColWidth="11" defaultRowHeight="13.8" x14ac:dyDescent="0.25"/>
  <cols>
    <col min="1" max="1" width="11" style="89"/>
    <col min="2" max="3" width="28.5" style="89" customWidth="1"/>
    <col min="4" max="4" width="19.3984375" style="89" customWidth="1"/>
    <col min="5" max="5" width="19.59765625" style="89" bestFit="1" customWidth="1"/>
    <col min="6" max="16384" width="11" style="89"/>
  </cols>
  <sheetData>
    <row r="1" spans="1:5" x14ac:dyDescent="0.25">
      <c r="A1" s="88" t="s">
        <v>831</v>
      </c>
    </row>
    <row r="2" spans="1:5" x14ac:dyDescent="0.25">
      <c r="A2" s="90"/>
    </row>
    <row r="3" spans="1:5" x14ac:dyDescent="0.25">
      <c r="A3" s="91"/>
      <c r="B3" s="92" t="s">
        <v>1</v>
      </c>
      <c r="C3" s="92"/>
      <c r="D3" s="92"/>
      <c r="E3" s="92" t="s">
        <v>2</v>
      </c>
    </row>
    <row r="4" spans="1:5" x14ac:dyDescent="0.25">
      <c r="A4" s="92"/>
      <c r="B4" s="92" t="s">
        <v>832</v>
      </c>
      <c r="C4" s="92"/>
      <c r="D4" s="92"/>
      <c r="E4" s="93">
        <v>148248628.97999999</v>
      </c>
    </row>
    <row r="5" spans="1:5" x14ac:dyDescent="0.25">
      <c r="A5" s="92" t="s">
        <v>833</v>
      </c>
      <c r="B5" s="92" t="s">
        <v>834</v>
      </c>
      <c r="C5" s="92"/>
      <c r="D5" s="92"/>
      <c r="E5" s="92">
        <v>12</v>
      </c>
    </row>
    <row r="6" spans="1:5" x14ac:dyDescent="0.25">
      <c r="A6" s="92" t="s">
        <v>835</v>
      </c>
      <c r="B6" s="92" t="s">
        <v>831</v>
      </c>
      <c r="C6" s="92"/>
      <c r="D6" s="92"/>
      <c r="E6" s="93">
        <f>+E4/E5</f>
        <v>12354052.414999999</v>
      </c>
    </row>
    <row r="9" spans="1:5" x14ac:dyDescent="0.25">
      <c r="A9" s="88" t="s">
        <v>836</v>
      </c>
    </row>
    <row r="10" spans="1:5" x14ac:dyDescent="0.25">
      <c r="A10" s="90"/>
    </row>
    <row r="11" spans="1:5" x14ac:dyDescent="0.25">
      <c r="A11" s="91"/>
      <c r="B11" s="92" t="s">
        <v>1</v>
      </c>
      <c r="C11" s="92"/>
      <c r="D11" s="92"/>
      <c r="E11" s="92" t="s">
        <v>2</v>
      </c>
    </row>
    <row r="12" spans="1:5" x14ac:dyDescent="0.25">
      <c r="A12" s="92"/>
      <c r="B12" s="92" t="s">
        <v>837</v>
      </c>
      <c r="C12" s="92"/>
      <c r="D12" s="92"/>
      <c r="E12" s="93">
        <v>176830634</v>
      </c>
    </row>
    <row r="13" spans="1:5" x14ac:dyDescent="0.25">
      <c r="A13" s="92" t="s">
        <v>833</v>
      </c>
      <c r="B13" s="92" t="s">
        <v>834</v>
      </c>
      <c r="C13" s="92"/>
      <c r="D13" s="92"/>
      <c r="E13" s="92">
        <v>12</v>
      </c>
    </row>
    <row r="14" spans="1:5" x14ac:dyDescent="0.25">
      <c r="A14" s="92" t="s">
        <v>835</v>
      </c>
      <c r="B14" s="92" t="s">
        <v>836</v>
      </c>
      <c r="C14" s="92"/>
      <c r="D14" s="92"/>
      <c r="E14" s="93">
        <f>+E12/E13</f>
        <v>14735886.166666666</v>
      </c>
    </row>
    <row r="17" spans="1:5" x14ac:dyDescent="0.25">
      <c r="A17" s="90" t="s">
        <v>838</v>
      </c>
    </row>
    <row r="19" spans="1:5" x14ac:dyDescent="0.25">
      <c r="A19" s="88" t="s">
        <v>839</v>
      </c>
    </row>
    <row r="20" spans="1:5" x14ac:dyDescent="0.25">
      <c r="A20" s="90"/>
    </row>
    <row r="21" spans="1:5" x14ac:dyDescent="0.25">
      <c r="A21" s="91"/>
      <c r="B21" s="92" t="s">
        <v>1</v>
      </c>
      <c r="C21" s="92"/>
      <c r="D21" s="92"/>
      <c r="E21" s="92" t="s">
        <v>2</v>
      </c>
    </row>
    <row r="22" spans="1:5" x14ac:dyDescent="0.25">
      <c r="A22" s="92"/>
      <c r="B22" s="92" t="s">
        <v>840</v>
      </c>
      <c r="C22" s="92"/>
      <c r="D22" s="92"/>
      <c r="E22" s="94">
        <v>104.503</v>
      </c>
    </row>
    <row r="23" spans="1:5" x14ac:dyDescent="0.25">
      <c r="A23" s="92" t="s">
        <v>833</v>
      </c>
      <c r="B23" s="92" t="s">
        <v>841</v>
      </c>
      <c r="C23" s="92"/>
      <c r="D23" s="92"/>
      <c r="E23" s="94">
        <v>103.02</v>
      </c>
    </row>
    <row r="24" spans="1:5" x14ac:dyDescent="0.25">
      <c r="A24" s="92" t="s">
        <v>835</v>
      </c>
      <c r="B24" s="92" t="s">
        <v>842</v>
      </c>
      <c r="C24" s="92"/>
      <c r="D24" s="92"/>
      <c r="E24" s="92">
        <f>TRUNC((E22/E23),4)</f>
        <v>1.0143</v>
      </c>
    </row>
    <row r="25" spans="1:5" x14ac:dyDescent="0.25">
      <c r="A25" s="92" t="s">
        <v>843</v>
      </c>
      <c r="B25" s="92" t="s">
        <v>844</v>
      </c>
      <c r="C25" s="92"/>
      <c r="D25" s="92"/>
      <c r="E25" s="92">
        <v>1</v>
      </c>
    </row>
    <row r="26" spans="1:5" x14ac:dyDescent="0.25">
      <c r="A26" s="92" t="s">
        <v>835</v>
      </c>
      <c r="B26" s="92" t="s">
        <v>839</v>
      </c>
      <c r="C26" s="92"/>
      <c r="D26" s="92"/>
      <c r="E26" s="92">
        <f>+E24-E25</f>
        <v>1.4299999999999979E-2</v>
      </c>
    </row>
    <row r="28" spans="1:5" x14ac:dyDescent="0.25">
      <c r="A28" s="90" t="s">
        <v>845</v>
      </c>
    </row>
    <row r="30" spans="1:5" x14ac:dyDescent="0.25">
      <c r="A30" s="90" t="s">
        <v>846</v>
      </c>
    </row>
    <row r="32" spans="1:5" x14ac:dyDescent="0.25">
      <c r="A32" s="90" t="s">
        <v>847</v>
      </c>
    </row>
    <row r="33" spans="1:5" x14ac:dyDescent="0.25">
      <c r="A33" s="90" t="s">
        <v>848</v>
      </c>
    </row>
    <row r="35" spans="1:5" x14ac:dyDescent="0.25">
      <c r="A35" s="88" t="s">
        <v>849</v>
      </c>
    </row>
    <row r="36" spans="1:5" x14ac:dyDescent="0.25">
      <c r="A36" s="90"/>
    </row>
    <row r="37" spans="1:5" x14ac:dyDescent="0.25">
      <c r="A37" s="91"/>
      <c r="B37" s="92" t="s">
        <v>1</v>
      </c>
      <c r="C37" s="92"/>
      <c r="D37" s="92"/>
      <c r="E37" s="92" t="s">
        <v>2</v>
      </c>
    </row>
    <row r="38" spans="1:5" x14ac:dyDescent="0.25">
      <c r="A38" s="92"/>
      <c r="B38" s="92" t="s">
        <v>836</v>
      </c>
      <c r="C38" s="92"/>
      <c r="D38" s="92"/>
      <c r="E38" s="93">
        <f>+E14</f>
        <v>14735886.166666666</v>
      </c>
    </row>
    <row r="39" spans="1:5" x14ac:dyDescent="0.25">
      <c r="A39" s="92" t="s">
        <v>843</v>
      </c>
      <c r="B39" s="92" t="s">
        <v>831</v>
      </c>
      <c r="C39" s="92"/>
      <c r="D39" s="92"/>
      <c r="E39" s="95">
        <f>+E6</f>
        <v>12354052.414999999</v>
      </c>
    </row>
    <row r="40" spans="1:5" x14ac:dyDescent="0.25">
      <c r="A40" s="92" t="s">
        <v>835</v>
      </c>
      <c r="B40" s="92" t="s">
        <v>850</v>
      </c>
      <c r="C40" s="92"/>
      <c r="D40" s="92"/>
      <c r="E40" s="93">
        <f>+E38-E39</f>
        <v>2381833.7516666669</v>
      </c>
    </row>
    <row r="41" spans="1:5" x14ac:dyDescent="0.25">
      <c r="A41" s="92" t="s">
        <v>851</v>
      </c>
      <c r="B41" s="92" t="s">
        <v>839</v>
      </c>
      <c r="C41" s="92"/>
      <c r="D41" s="92"/>
      <c r="E41" s="92">
        <f>+E26</f>
        <v>1.4299999999999979E-2</v>
      </c>
    </row>
    <row r="42" spans="1:5" x14ac:dyDescent="0.25">
      <c r="A42" s="92" t="s">
        <v>835</v>
      </c>
      <c r="B42" s="92" t="s">
        <v>849</v>
      </c>
      <c r="C42" s="92"/>
      <c r="D42" s="92"/>
      <c r="E42" s="93">
        <f>+E40*E41</f>
        <v>34060.222648833289</v>
      </c>
    </row>
    <row r="43" spans="1:5" x14ac:dyDescent="0.25">
      <c r="A43" s="92"/>
      <c r="B43" s="92"/>
      <c r="C43" s="92"/>
      <c r="D43" s="92"/>
      <c r="E43" s="93"/>
    </row>
    <row r="44" spans="1:5" x14ac:dyDescent="0.25">
      <c r="A44" s="92"/>
      <c r="B44" s="92"/>
      <c r="C44" s="92"/>
      <c r="D44" s="92"/>
      <c r="E44" s="93"/>
    </row>
    <row r="45" spans="1:5" x14ac:dyDescent="0.25">
      <c r="A45" s="92"/>
      <c r="B45" s="92"/>
      <c r="C45" s="92"/>
      <c r="D45" s="92"/>
      <c r="E45" s="93"/>
    </row>
    <row r="46" spans="1:5" x14ac:dyDescent="0.25">
      <c r="A46" s="92"/>
      <c r="B46" s="92"/>
      <c r="C46" s="92"/>
      <c r="D46" s="92"/>
      <c r="E46" s="93"/>
    </row>
    <row r="47" spans="1:5" x14ac:dyDescent="0.25">
      <c r="A47" s="92"/>
      <c r="B47" s="92"/>
      <c r="C47" s="92"/>
      <c r="D47" s="92"/>
      <c r="E47" s="93"/>
    </row>
    <row r="48" spans="1:5" x14ac:dyDescent="0.25">
      <c r="A48" s="92"/>
      <c r="B48" s="92"/>
      <c r="C48" s="92"/>
      <c r="D48" s="92"/>
      <c r="E48" s="93"/>
    </row>
    <row r="49" spans="1:11" x14ac:dyDescent="0.25">
      <c r="A49" s="92"/>
      <c r="B49" s="92"/>
      <c r="C49" s="92"/>
      <c r="D49" s="92"/>
      <c r="E49" s="93"/>
    </row>
    <row r="50" spans="1:11" x14ac:dyDescent="0.25">
      <c r="A50" s="92"/>
      <c r="B50" s="92"/>
      <c r="C50" s="92"/>
      <c r="D50" s="92"/>
      <c r="E50" s="93"/>
    </row>
    <row r="51" spans="1:11" x14ac:dyDescent="0.25">
      <c r="A51" s="92"/>
      <c r="B51" s="92"/>
      <c r="C51" s="92"/>
      <c r="D51" s="92"/>
      <c r="E51" s="93"/>
    </row>
    <row r="52" spans="1:11" x14ac:dyDescent="0.25">
      <c r="A52" s="92"/>
      <c r="B52" s="92"/>
      <c r="C52" s="92"/>
      <c r="D52" s="92"/>
      <c r="E52" s="93"/>
    </row>
    <row r="53" spans="1:11" x14ac:dyDescent="0.25">
      <c r="A53" s="92"/>
      <c r="B53" s="92"/>
      <c r="C53" s="92"/>
      <c r="D53" s="92"/>
      <c r="E53" s="93"/>
    </row>
    <row r="54" spans="1:11" x14ac:dyDescent="0.25">
      <c r="A54" s="92"/>
      <c r="B54" s="92"/>
      <c r="C54" s="92"/>
      <c r="D54" s="92"/>
      <c r="E54" s="93"/>
    </row>
    <row r="55" spans="1:11" x14ac:dyDescent="0.25">
      <c r="A55" s="92"/>
      <c r="B55" s="92"/>
      <c r="C55" s="92"/>
      <c r="D55" s="92"/>
      <c r="E55" s="93"/>
    </row>
    <row r="56" spans="1:11" x14ac:dyDescent="0.25">
      <c r="A56" s="92"/>
      <c r="B56" s="92"/>
      <c r="C56" s="92"/>
      <c r="D56" s="92"/>
      <c r="E56" s="93"/>
    </row>
    <row r="57" spans="1:11" x14ac:dyDescent="0.25">
      <c r="A57" s="92"/>
      <c r="B57" s="92"/>
      <c r="C57" s="92"/>
      <c r="D57" s="92"/>
      <c r="E57" s="93"/>
    </row>
    <row r="59" spans="1:11" x14ac:dyDescent="0.25">
      <c r="A59" s="91" t="s">
        <v>184</v>
      </c>
      <c r="B59" s="97"/>
      <c r="C59" s="97"/>
      <c r="D59" s="99" t="s">
        <v>852</v>
      </c>
      <c r="E59" s="98" t="s">
        <v>853</v>
      </c>
      <c r="F59" s="98"/>
      <c r="G59" s="98"/>
      <c r="H59" s="98"/>
      <c r="I59" s="98"/>
      <c r="J59" s="98"/>
      <c r="K59" s="98"/>
    </row>
    <row r="60" spans="1:11" x14ac:dyDescent="0.25">
      <c r="A60" s="92" t="s">
        <v>854</v>
      </c>
      <c r="D60" s="92" t="s">
        <v>855</v>
      </c>
      <c r="E60" s="92" t="s">
        <v>856</v>
      </c>
    </row>
    <row r="61" spans="1:11" x14ac:dyDescent="0.25">
      <c r="A61" s="92" t="s">
        <v>857</v>
      </c>
      <c r="D61" s="92" t="s">
        <v>855</v>
      </c>
      <c r="E61" s="92" t="s">
        <v>858</v>
      </c>
    </row>
    <row r="62" spans="1:11" x14ac:dyDescent="0.25">
      <c r="A62" s="92" t="s">
        <v>859</v>
      </c>
      <c r="D62" s="92" t="s">
        <v>855</v>
      </c>
    </row>
    <row r="63" spans="1:11" ht="10.199999999999999" customHeight="1" x14ac:dyDescent="0.25">
      <c r="A63" s="92" t="s">
        <v>860</v>
      </c>
      <c r="D63" s="92" t="s">
        <v>855</v>
      </c>
    </row>
    <row r="64" spans="1:11" ht="25.8" customHeight="1" x14ac:dyDescent="0.25">
      <c r="A64" s="92" t="s">
        <v>861</v>
      </c>
      <c r="D64" s="92" t="s">
        <v>28</v>
      </c>
      <c r="E64" s="100" t="s">
        <v>862</v>
      </c>
      <c r="F64" s="100"/>
      <c r="G64" s="100"/>
      <c r="H64" s="100"/>
      <c r="I64" s="100"/>
      <c r="J64" s="100"/>
      <c r="K64" s="100"/>
    </row>
    <row r="65" spans="1:11" x14ac:dyDescent="0.25">
      <c r="A65" s="92" t="s">
        <v>863</v>
      </c>
      <c r="D65" s="92" t="s">
        <v>855</v>
      </c>
      <c r="E65" s="92" t="s">
        <v>864</v>
      </c>
    </row>
    <row r="66" spans="1:11" x14ac:dyDescent="0.25">
      <c r="A66" s="92" t="s">
        <v>865</v>
      </c>
      <c r="D66" s="92" t="s">
        <v>855</v>
      </c>
    </row>
    <row r="67" spans="1:11" x14ac:dyDescent="0.25">
      <c r="A67" s="92" t="s">
        <v>866</v>
      </c>
      <c r="D67" s="92" t="s">
        <v>855</v>
      </c>
    </row>
    <row r="68" spans="1:11" x14ac:dyDescent="0.25">
      <c r="A68" s="92" t="s">
        <v>867</v>
      </c>
      <c r="D68" s="92" t="s">
        <v>855</v>
      </c>
    </row>
    <row r="69" spans="1:11" ht="28.2" customHeight="1" x14ac:dyDescent="0.25">
      <c r="A69" s="92" t="s">
        <v>868</v>
      </c>
      <c r="D69" s="92" t="s">
        <v>855</v>
      </c>
      <c r="E69" s="100" t="s">
        <v>869</v>
      </c>
      <c r="F69" s="100"/>
      <c r="G69" s="100"/>
      <c r="H69" s="100"/>
      <c r="I69" s="100"/>
      <c r="J69" s="100"/>
      <c r="K69" s="100"/>
    </row>
    <row r="70" spans="1:11" ht="37.799999999999997" customHeight="1" x14ac:dyDescent="0.25">
      <c r="A70" s="92" t="s">
        <v>870</v>
      </c>
      <c r="D70" s="92" t="s">
        <v>28</v>
      </c>
      <c r="E70" s="100" t="s">
        <v>871</v>
      </c>
      <c r="F70" s="100"/>
      <c r="G70" s="100"/>
      <c r="H70" s="100"/>
      <c r="I70" s="100"/>
      <c r="J70" s="100"/>
      <c r="K70" s="100"/>
    </row>
    <row r="71" spans="1:11" x14ac:dyDescent="0.25">
      <c r="A71" s="92" t="s">
        <v>872</v>
      </c>
      <c r="D71" s="92" t="s">
        <v>855</v>
      </c>
    </row>
    <row r="72" spans="1:11" x14ac:dyDescent="0.25">
      <c r="A72" s="92" t="s">
        <v>873</v>
      </c>
      <c r="D72" s="92" t="s">
        <v>28</v>
      </c>
      <c r="E72" s="92" t="s">
        <v>874</v>
      </c>
    </row>
    <row r="73" spans="1:11" x14ac:dyDescent="0.25">
      <c r="A73" s="92" t="s">
        <v>875</v>
      </c>
      <c r="D73" s="92" t="s">
        <v>855</v>
      </c>
    </row>
    <row r="74" spans="1:11" ht="15.6" customHeight="1" x14ac:dyDescent="0.25">
      <c r="A74" s="92" t="s">
        <v>876</v>
      </c>
      <c r="D74" s="92" t="s">
        <v>28</v>
      </c>
    </row>
    <row r="75" spans="1:11" ht="49.2" customHeight="1" x14ac:dyDescent="0.25">
      <c r="A75" s="92" t="s">
        <v>877</v>
      </c>
      <c r="D75" s="92" t="s">
        <v>28</v>
      </c>
      <c r="E75" s="100" t="s">
        <v>878</v>
      </c>
      <c r="F75" s="100"/>
      <c r="G75" s="100"/>
      <c r="H75" s="100"/>
      <c r="I75" s="100"/>
      <c r="J75" s="100"/>
      <c r="K75" s="100"/>
    </row>
    <row r="76" spans="1:11" x14ac:dyDescent="0.25">
      <c r="A76" s="92" t="s">
        <v>879</v>
      </c>
      <c r="D76" s="92" t="s">
        <v>28</v>
      </c>
    </row>
    <row r="77" spans="1:11" x14ac:dyDescent="0.25">
      <c r="A77" s="92" t="s">
        <v>880</v>
      </c>
      <c r="D77" s="92" t="s">
        <v>28</v>
      </c>
      <c r="E77" s="92" t="s">
        <v>881</v>
      </c>
    </row>
    <row r="78" spans="1:11" x14ac:dyDescent="0.25">
      <c r="A78" s="92" t="s">
        <v>882</v>
      </c>
      <c r="D78" s="92" t="s">
        <v>28</v>
      </c>
    </row>
    <row r="79" spans="1:11" x14ac:dyDescent="0.25">
      <c r="A79" s="92" t="s">
        <v>883</v>
      </c>
      <c r="D79" s="92" t="s">
        <v>28</v>
      </c>
    </row>
    <row r="80" spans="1:11" x14ac:dyDescent="0.25">
      <c r="A80" s="92" t="s">
        <v>884</v>
      </c>
      <c r="D80" s="92" t="s">
        <v>28</v>
      </c>
    </row>
    <row r="81" spans="1:11" x14ac:dyDescent="0.25">
      <c r="A81" s="92" t="s">
        <v>885</v>
      </c>
      <c r="D81" s="92" t="s">
        <v>28</v>
      </c>
    </row>
    <row r="82" spans="1:11" ht="36.6" customHeight="1" x14ac:dyDescent="0.25">
      <c r="A82" s="92" t="s">
        <v>886</v>
      </c>
      <c r="D82" s="92" t="s">
        <v>28</v>
      </c>
      <c r="E82" s="100" t="s">
        <v>887</v>
      </c>
      <c r="F82" s="100"/>
      <c r="G82" s="100"/>
      <c r="H82" s="100"/>
      <c r="I82" s="100"/>
      <c r="J82" s="100"/>
      <c r="K82" s="100"/>
    </row>
    <row r="85" spans="1:11" x14ac:dyDescent="0.25">
      <c r="A85" s="90" t="s">
        <v>888</v>
      </c>
    </row>
    <row r="87" spans="1:11" s="102" customFormat="1" ht="31.2" customHeight="1" x14ac:dyDescent="0.25">
      <c r="A87" s="101" t="s">
        <v>889</v>
      </c>
      <c r="B87" s="101"/>
      <c r="C87" s="101"/>
      <c r="D87" s="101"/>
      <c r="E87" s="101"/>
      <c r="F87" s="101"/>
      <c r="G87" s="101"/>
      <c r="H87" s="101"/>
      <c r="I87" s="101"/>
      <c r="J87" s="101"/>
      <c r="K87" s="101"/>
    </row>
    <row r="89" spans="1:11" x14ac:dyDescent="0.25">
      <c r="A89" s="88" t="s">
        <v>888</v>
      </c>
    </row>
    <row r="90" spans="1:11" x14ac:dyDescent="0.25">
      <c r="A90" s="90"/>
    </row>
    <row r="91" spans="1:11" x14ac:dyDescent="0.25">
      <c r="A91" s="92" t="s">
        <v>184</v>
      </c>
      <c r="D91" s="92" t="s">
        <v>890</v>
      </c>
      <c r="E91" s="96" t="s">
        <v>891</v>
      </c>
    </row>
    <row r="92" spans="1:11" x14ac:dyDescent="0.25">
      <c r="A92" s="92" t="s">
        <v>892</v>
      </c>
      <c r="D92" s="92" t="s">
        <v>855</v>
      </c>
      <c r="E92" s="92" t="s">
        <v>893</v>
      </c>
    </row>
    <row r="93" spans="1:11" ht="45.6" customHeight="1" x14ac:dyDescent="0.25">
      <c r="A93" s="103" t="s">
        <v>894</v>
      </c>
      <c r="D93" s="104" t="s">
        <v>855</v>
      </c>
      <c r="E93" s="100" t="s">
        <v>895</v>
      </c>
      <c r="F93" s="100"/>
      <c r="G93" s="100"/>
      <c r="H93" s="100"/>
      <c r="I93" s="100"/>
      <c r="J93" s="100"/>
      <c r="K93" s="100"/>
    </row>
    <row r="94" spans="1:11" ht="4.2" customHeight="1" x14ac:dyDescent="0.25">
      <c r="A94" s="103"/>
      <c r="D94" s="104"/>
    </row>
    <row r="95" spans="1:11" ht="48.6" customHeight="1" x14ac:dyDescent="0.25">
      <c r="A95" s="103"/>
      <c r="D95" s="104"/>
      <c r="E95" s="105" t="s">
        <v>896</v>
      </c>
      <c r="F95" s="105"/>
      <c r="G95" s="105"/>
      <c r="H95" s="105"/>
      <c r="I95" s="105"/>
      <c r="J95" s="105"/>
      <c r="K95" s="105"/>
    </row>
    <row r="96" spans="1:11" x14ac:dyDescent="0.25">
      <c r="A96" s="92" t="s">
        <v>897</v>
      </c>
      <c r="D96" s="92" t="s">
        <v>28</v>
      </c>
      <c r="E96" s="92" t="s">
        <v>898</v>
      </c>
    </row>
    <row r="97" spans="1:11" x14ac:dyDescent="0.25">
      <c r="A97" s="92" t="s">
        <v>899</v>
      </c>
      <c r="D97" s="92" t="s">
        <v>28</v>
      </c>
    </row>
    <row r="98" spans="1:11" ht="31.2" customHeight="1" x14ac:dyDescent="0.25">
      <c r="A98" s="92" t="s">
        <v>900</v>
      </c>
      <c r="D98" s="92" t="s">
        <v>28</v>
      </c>
      <c r="E98" s="100" t="s">
        <v>901</v>
      </c>
      <c r="F98" s="100"/>
      <c r="G98" s="100"/>
      <c r="H98" s="100"/>
      <c r="I98" s="100"/>
      <c r="J98" s="100"/>
      <c r="K98" s="100"/>
    </row>
    <row r="99" spans="1:11" x14ac:dyDescent="0.25">
      <c r="A99" s="92" t="s">
        <v>902</v>
      </c>
      <c r="D99" s="92" t="s">
        <v>28</v>
      </c>
    </row>
    <row r="100" spans="1:11" x14ac:dyDescent="0.25">
      <c r="A100" s="92" t="s">
        <v>903</v>
      </c>
      <c r="D100" s="92" t="s">
        <v>28</v>
      </c>
      <c r="E100" s="92" t="s">
        <v>904</v>
      </c>
    </row>
    <row r="101" spans="1:11" x14ac:dyDescent="0.25">
      <c r="A101" s="92" t="s">
        <v>905</v>
      </c>
      <c r="D101" s="92" t="s">
        <v>28</v>
      </c>
    </row>
    <row r="102" spans="1:11" x14ac:dyDescent="0.25">
      <c r="A102" s="92" t="s">
        <v>906</v>
      </c>
      <c r="D102" s="92" t="s">
        <v>28</v>
      </c>
    </row>
    <row r="103" spans="1:11" x14ac:dyDescent="0.25">
      <c r="A103" s="92" t="s">
        <v>907</v>
      </c>
      <c r="D103" s="92" t="s">
        <v>28</v>
      </c>
    </row>
    <row r="104" spans="1:11" x14ac:dyDescent="0.25">
      <c r="A104" s="92" t="s">
        <v>908</v>
      </c>
      <c r="D104" s="92" t="s">
        <v>28</v>
      </c>
    </row>
    <row r="105" spans="1:11" x14ac:dyDescent="0.25">
      <c r="A105" s="92" t="s">
        <v>909</v>
      </c>
      <c r="D105" s="92" t="s">
        <v>28</v>
      </c>
    </row>
    <row r="106" spans="1:11" x14ac:dyDescent="0.25">
      <c r="A106" s="92" t="s">
        <v>910</v>
      </c>
      <c r="D106" s="92" t="s">
        <v>28</v>
      </c>
    </row>
    <row r="107" spans="1:11" ht="27.6" customHeight="1" x14ac:dyDescent="0.25">
      <c r="A107" s="92" t="s">
        <v>7</v>
      </c>
      <c r="D107" s="92" t="s">
        <v>28</v>
      </c>
      <c r="E107" s="100" t="s">
        <v>911</v>
      </c>
      <c r="F107" s="100"/>
      <c r="G107" s="100"/>
      <c r="H107" s="100"/>
      <c r="I107" s="100"/>
      <c r="J107" s="100"/>
      <c r="K107" s="100"/>
    </row>
    <row r="108" spans="1:11" x14ac:dyDescent="0.25">
      <c r="A108" s="92" t="s">
        <v>912</v>
      </c>
      <c r="D108" s="92" t="s">
        <v>28</v>
      </c>
    </row>
    <row r="109" spans="1:11" ht="29.4" customHeight="1" x14ac:dyDescent="0.25">
      <c r="A109" s="106" t="s">
        <v>913</v>
      </c>
      <c r="D109" s="106" t="s">
        <v>855</v>
      </c>
      <c r="E109" s="100" t="s">
        <v>914</v>
      </c>
      <c r="F109" s="100"/>
      <c r="G109" s="100"/>
      <c r="H109" s="100"/>
      <c r="I109" s="100"/>
      <c r="J109" s="100"/>
      <c r="K109" s="100"/>
    </row>
    <row r="110" spans="1:11" x14ac:dyDescent="0.25">
      <c r="A110" s="92" t="s">
        <v>915</v>
      </c>
      <c r="D110" s="92" t="s">
        <v>855</v>
      </c>
    </row>
    <row r="111" spans="1:11" x14ac:dyDescent="0.25">
      <c r="A111" s="92" t="s">
        <v>916</v>
      </c>
      <c r="D111" s="92" t="s">
        <v>855</v>
      </c>
    </row>
    <row r="112" spans="1:11" ht="31.2" customHeight="1" x14ac:dyDescent="0.25">
      <c r="A112" s="100" t="s">
        <v>917</v>
      </c>
      <c r="B112" s="100"/>
      <c r="C112" s="100"/>
      <c r="D112" s="106" t="s">
        <v>28</v>
      </c>
      <c r="E112" s="106" t="s">
        <v>918</v>
      </c>
    </row>
    <row r="113" spans="1:11" ht="33.6" customHeight="1" x14ac:dyDescent="0.25">
      <c r="A113" s="100" t="s">
        <v>919</v>
      </c>
      <c r="B113" s="100"/>
      <c r="C113" s="100"/>
      <c r="D113" s="92" t="s">
        <v>855</v>
      </c>
      <c r="E113" s="100" t="s">
        <v>920</v>
      </c>
      <c r="F113" s="100"/>
      <c r="G113" s="100"/>
      <c r="H113" s="100"/>
      <c r="I113" s="100"/>
      <c r="J113" s="100"/>
      <c r="K113" s="100"/>
    </row>
  </sheetData>
  <mergeCells count="16">
    <mergeCell ref="E93:K93"/>
    <mergeCell ref="E95:K95"/>
    <mergeCell ref="E98:K98"/>
    <mergeCell ref="E109:K109"/>
    <mergeCell ref="E113:K113"/>
    <mergeCell ref="A112:C112"/>
    <mergeCell ref="E107:K107"/>
    <mergeCell ref="A113:C113"/>
    <mergeCell ref="D93:D95"/>
    <mergeCell ref="E59:K59"/>
    <mergeCell ref="E69:K69"/>
    <mergeCell ref="E64:K64"/>
    <mergeCell ref="E70:K70"/>
    <mergeCell ref="E75:K75"/>
    <mergeCell ref="E82:K82"/>
    <mergeCell ref="A87:K87"/>
  </mergeCells>
  <hyperlinks>
    <hyperlink ref="E91" r:id="rId1" display="https://go.vlex.com/search/jurisdiction:MX+vid:513348237%2520OR%252042585804/*?fbt=webapp_preview" xr:uid="{34F4B490-FBF6-4263-9B2E-F9C0DCF69635}"/>
  </hyperlinks>
  <pageMargins left="0.39" right="0.32" top="0.48" bottom="0.41" header="0.3" footer="0.3"/>
  <pageSetup scale="6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FA3395-4FDF-47CD-A173-B9513BFBC23D}">
  <dimension ref="A1:H70"/>
  <sheetViews>
    <sheetView showGridLines="0" topLeftCell="A16" workbookViewId="0">
      <selection activeCell="G69" sqref="A1:H69"/>
    </sheetView>
  </sheetViews>
  <sheetFormatPr baseColWidth="10" defaultColWidth="11" defaultRowHeight="13.8" x14ac:dyDescent="0.25"/>
  <cols>
    <col min="1" max="1" width="4" style="102" customWidth="1"/>
    <col min="2" max="16384" width="11" style="89"/>
  </cols>
  <sheetData>
    <row r="1" spans="1:8" x14ac:dyDescent="0.25">
      <c r="A1" s="120" t="s">
        <v>956</v>
      </c>
      <c r="B1" s="120"/>
      <c r="C1" s="120"/>
      <c r="D1" s="120"/>
      <c r="E1" s="120"/>
      <c r="F1" s="120"/>
      <c r="G1" s="120"/>
      <c r="H1" s="120"/>
    </row>
    <row r="2" spans="1:8" x14ac:dyDescent="0.25">
      <c r="A2" s="120" t="s">
        <v>955</v>
      </c>
      <c r="B2" s="120"/>
      <c r="C2" s="120"/>
      <c r="D2" s="120"/>
      <c r="E2" s="120"/>
      <c r="F2" s="120"/>
      <c r="G2" s="120"/>
      <c r="H2" s="120"/>
    </row>
    <row r="3" spans="1:8" x14ac:dyDescent="0.25">
      <c r="A3" s="119"/>
    </row>
    <row r="4" spans="1:8" x14ac:dyDescent="0.25">
      <c r="A4" s="118"/>
    </row>
    <row r="5" spans="1:8" x14ac:dyDescent="0.25">
      <c r="A5" s="117" t="s">
        <v>954</v>
      </c>
    </row>
    <row r="6" spans="1:8" s="107" customFormat="1" ht="13.2" x14ac:dyDescent="0.25">
      <c r="A6" s="116" t="s">
        <v>953</v>
      </c>
    </row>
    <row r="7" spans="1:8" s="107" customFormat="1" ht="13.2" x14ac:dyDescent="0.25">
      <c r="A7" s="116" t="s">
        <v>952</v>
      </c>
    </row>
    <row r="8" spans="1:8" s="107" customFormat="1" ht="13.2" x14ac:dyDescent="0.25">
      <c r="A8" s="116" t="s">
        <v>951</v>
      </c>
    </row>
    <row r="9" spans="1:8" s="107" customFormat="1" ht="13.2" x14ac:dyDescent="0.25">
      <c r="A9" s="115"/>
    </row>
    <row r="10" spans="1:8" s="107" customFormat="1" ht="13.2" x14ac:dyDescent="0.25">
      <c r="A10" s="108"/>
      <c r="B10" s="114" t="s">
        <v>950</v>
      </c>
    </row>
    <row r="11" spans="1:8" s="107" customFormat="1" ht="13.2" x14ac:dyDescent="0.25">
      <c r="A11" s="109"/>
    </row>
    <row r="12" spans="1:8" s="107" customFormat="1" ht="13.2" x14ac:dyDescent="0.25">
      <c r="A12" s="109" t="s">
        <v>48</v>
      </c>
      <c r="B12" s="114" t="s">
        <v>949</v>
      </c>
    </row>
    <row r="13" spans="1:8" s="107" customFormat="1" ht="13.2" x14ac:dyDescent="0.25">
      <c r="A13" s="109"/>
    </row>
    <row r="14" spans="1:8" s="107" customFormat="1" ht="13.2" x14ac:dyDescent="0.25">
      <c r="A14" s="109" t="s">
        <v>50</v>
      </c>
      <c r="B14" s="110" t="s">
        <v>948</v>
      </c>
    </row>
    <row r="15" spans="1:8" s="107" customFormat="1" ht="13.2" x14ac:dyDescent="0.25">
      <c r="A15" s="109"/>
    </row>
    <row r="16" spans="1:8" s="107" customFormat="1" ht="13.2" x14ac:dyDescent="0.25">
      <c r="A16" s="111"/>
      <c r="B16" s="109" t="s">
        <v>947</v>
      </c>
    </row>
    <row r="17" spans="1:2" s="107" customFormat="1" ht="13.2" x14ac:dyDescent="0.25">
      <c r="A17" s="109"/>
    </row>
    <row r="18" spans="1:2" s="107" customFormat="1" ht="13.2" x14ac:dyDescent="0.25">
      <c r="A18" s="109" t="s">
        <v>48</v>
      </c>
      <c r="B18" s="110" t="s">
        <v>946</v>
      </c>
    </row>
    <row r="19" spans="1:2" s="107" customFormat="1" ht="13.2" x14ac:dyDescent="0.25">
      <c r="A19" s="109"/>
    </row>
    <row r="20" spans="1:2" s="107" customFormat="1" ht="13.2" x14ac:dyDescent="0.25">
      <c r="A20" s="111"/>
    </row>
    <row r="21" spans="1:2" s="107" customFormat="1" ht="13.2" x14ac:dyDescent="0.25">
      <c r="A21" s="111"/>
      <c r="B21" s="109" t="s">
        <v>945</v>
      </c>
    </row>
    <row r="22" spans="1:2" s="107" customFormat="1" ht="13.2" x14ac:dyDescent="0.25">
      <c r="A22" s="109"/>
    </row>
    <row r="23" spans="1:2" s="107" customFormat="1" ht="13.2" x14ac:dyDescent="0.25">
      <c r="A23" s="109" t="s">
        <v>48</v>
      </c>
      <c r="B23" s="110" t="s">
        <v>944</v>
      </c>
    </row>
    <row r="24" spans="1:2" s="107" customFormat="1" ht="13.2" x14ac:dyDescent="0.25">
      <c r="A24" s="109"/>
      <c r="B24" s="110" t="s">
        <v>943</v>
      </c>
    </row>
    <row r="25" spans="1:2" s="107" customFormat="1" ht="13.2" x14ac:dyDescent="0.25">
      <c r="A25" s="111"/>
      <c r="B25" s="110" t="s">
        <v>942</v>
      </c>
    </row>
    <row r="26" spans="1:2" s="107" customFormat="1" ht="13.2" x14ac:dyDescent="0.25">
      <c r="A26" s="111"/>
    </row>
    <row r="27" spans="1:2" s="107" customFormat="1" ht="13.2" x14ac:dyDescent="0.25">
      <c r="A27" s="111"/>
    </row>
    <row r="28" spans="1:2" s="107" customFormat="1" ht="13.2" x14ac:dyDescent="0.25">
      <c r="A28" s="109"/>
      <c r="B28" s="109" t="s">
        <v>941</v>
      </c>
    </row>
    <row r="29" spans="1:2" s="107" customFormat="1" ht="13.2" x14ac:dyDescent="0.25">
      <c r="A29" s="111"/>
    </row>
    <row r="30" spans="1:2" s="107" customFormat="1" ht="13.2" x14ac:dyDescent="0.25">
      <c r="A30" s="109"/>
    </row>
    <row r="31" spans="1:2" s="107" customFormat="1" ht="13.2" x14ac:dyDescent="0.25">
      <c r="A31" s="109" t="s">
        <v>48</v>
      </c>
      <c r="B31" s="110" t="s">
        <v>940</v>
      </c>
    </row>
    <row r="32" spans="1:2" s="107" customFormat="1" ht="13.2" x14ac:dyDescent="0.25">
      <c r="A32" s="109"/>
    </row>
    <row r="33" spans="1:2" s="107" customFormat="1" ht="13.2" x14ac:dyDescent="0.25">
      <c r="A33" s="111"/>
    </row>
    <row r="34" spans="1:2" s="107" customFormat="1" ht="13.2" x14ac:dyDescent="0.25">
      <c r="A34" s="111"/>
      <c r="B34" s="109" t="s">
        <v>939</v>
      </c>
    </row>
    <row r="35" spans="1:2" s="107" customFormat="1" ht="13.2" x14ac:dyDescent="0.25">
      <c r="A35" s="109"/>
    </row>
    <row r="36" spans="1:2" s="107" customFormat="1" ht="13.2" x14ac:dyDescent="0.25">
      <c r="A36" s="109" t="s">
        <v>50</v>
      </c>
      <c r="B36" s="110" t="s">
        <v>938</v>
      </c>
    </row>
    <row r="37" spans="1:2" s="107" customFormat="1" ht="13.2" x14ac:dyDescent="0.25">
      <c r="A37" s="109"/>
    </row>
    <row r="38" spans="1:2" s="107" customFormat="1" ht="13.2" x14ac:dyDescent="0.25">
      <c r="A38" s="111"/>
      <c r="B38" s="109" t="s">
        <v>937</v>
      </c>
    </row>
    <row r="39" spans="1:2" s="107" customFormat="1" ht="13.2" x14ac:dyDescent="0.25">
      <c r="A39" s="109"/>
    </row>
    <row r="40" spans="1:2" s="107" customFormat="1" ht="13.2" x14ac:dyDescent="0.25">
      <c r="A40" s="109" t="s">
        <v>48</v>
      </c>
      <c r="B40" s="110" t="s">
        <v>936</v>
      </c>
    </row>
    <row r="41" spans="1:2" s="107" customFormat="1" ht="13.2" x14ac:dyDescent="0.25">
      <c r="A41" s="109"/>
    </row>
    <row r="42" spans="1:2" s="107" customFormat="1" ht="13.2" x14ac:dyDescent="0.25">
      <c r="A42" s="111"/>
      <c r="B42" s="109" t="s">
        <v>935</v>
      </c>
    </row>
    <row r="43" spans="1:2" s="107" customFormat="1" ht="13.2" x14ac:dyDescent="0.25">
      <c r="A43" s="111"/>
    </row>
    <row r="44" spans="1:2" s="107" customFormat="1" ht="13.2" x14ac:dyDescent="0.25">
      <c r="A44" s="109" t="s">
        <v>50</v>
      </c>
      <c r="B44" s="110" t="s">
        <v>934</v>
      </c>
    </row>
    <row r="45" spans="1:2" s="107" customFormat="1" ht="13.2" x14ac:dyDescent="0.25">
      <c r="A45" s="109"/>
      <c r="B45" s="110" t="s">
        <v>933</v>
      </c>
    </row>
    <row r="46" spans="1:2" s="107" customFormat="1" ht="13.2" x14ac:dyDescent="0.25">
      <c r="A46" s="113"/>
    </row>
    <row r="47" spans="1:2" s="107" customFormat="1" ht="13.2" x14ac:dyDescent="0.25">
      <c r="A47" s="113"/>
      <c r="B47" s="109" t="s">
        <v>932</v>
      </c>
    </row>
    <row r="48" spans="1:2" s="107" customFormat="1" ht="13.2" x14ac:dyDescent="0.25">
      <c r="A48" s="109"/>
    </row>
    <row r="49" spans="1:2" s="107" customFormat="1" ht="13.2" x14ac:dyDescent="0.25">
      <c r="A49" s="111"/>
    </row>
    <row r="50" spans="1:2" s="107" customFormat="1" ht="13.2" x14ac:dyDescent="0.25">
      <c r="A50" s="109"/>
    </row>
    <row r="51" spans="1:2" s="107" customFormat="1" ht="13.2" x14ac:dyDescent="0.25">
      <c r="A51" s="112" t="s">
        <v>931</v>
      </c>
      <c r="B51" s="107" t="s">
        <v>930</v>
      </c>
    </row>
    <row r="52" spans="1:2" s="107" customFormat="1" ht="13.2" x14ac:dyDescent="0.25">
      <c r="A52" s="109"/>
    </row>
    <row r="53" spans="1:2" s="107" customFormat="1" ht="13.2" x14ac:dyDescent="0.25">
      <c r="A53" s="111"/>
      <c r="B53" s="109" t="s">
        <v>929</v>
      </c>
    </row>
    <row r="54" spans="1:2" s="107" customFormat="1" ht="13.2" x14ac:dyDescent="0.25">
      <c r="A54" s="109"/>
    </row>
    <row r="55" spans="1:2" s="107" customFormat="1" ht="13.2" x14ac:dyDescent="0.25">
      <c r="A55" s="109" t="s">
        <v>50</v>
      </c>
      <c r="B55" s="110" t="s">
        <v>928</v>
      </c>
    </row>
    <row r="56" spans="1:2" s="107" customFormat="1" ht="13.2" x14ac:dyDescent="0.25">
      <c r="A56" s="109"/>
      <c r="B56" s="110" t="s">
        <v>927</v>
      </c>
    </row>
    <row r="57" spans="1:2" s="107" customFormat="1" ht="13.2" x14ac:dyDescent="0.25">
      <c r="A57" s="111"/>
      <c r="B57" s="110" t="s">
        <v>926</v>
      </c>
    </row>
    <row r="58" spans="1:2" s="107" customFormat="1" ht="13.2" x14ac:dyDescent="0.25">
      <c r="A58" s="111"/>
      <c r="B58" s="110" t="s">
        <v>925</v>
      </c>
    </row>
    <row r="59" spans="1:2" s="107" customFormat="1" ht="13.2" x14ac:dyDescent="0.25">
      <c r="A59" s="111"/>
      <c r="B59" s="110" t="s">
        <v>924</v>
      </c>
    </row>
    <row r="60" spans="1:2" s="107" customFormat="1" ht="13.2" x14ac:dyDescent="0.25">
      <c r="A60" s="111"/>
    </row>
    <row r="61" spans="1:2" s="107" customFormat="1" ht="13.2" x14ac:dyDescent="0.25">
      <c r="A61" s="111"/>
    </row>
    <row r="62" spans="1:2" s="107" customFormat="1" ht="13.2" x14ac:dyDescent="0.25">
      <c r="A62" s="109"/>
    </row>
    <row r="63" spans="1:2" s="107" customFormat="1" ht="13.2" x14ac:dyDescent="0.25">
      <c r="A63" s="109"/>
    </row>
    <row r="64" spans="1:2" s="107" customFormat="1" ht="13.2" x14ac:dyDescent="0.25">
      <c r="A64" s="109" t="s">
        <v>48</v>
      </c>
      <c r="B64" s="110" t="s">
        <v>923</v>
      </c>
    </row>
    <row r="65" spans="1:2" s="107" customFormat="1" ht="13.2" x14ac:dyDescent="0.25">
      <c r="A65" s="111"/>
      <c r="B65" s="110" t="s">
        <v>922</v>
      </c>
    </row>
    <row r="66" spans="1:2" s="107" customFormat="1" ht="13.2" x14ac:dyDescent="0.25">
      <c r="A66" s="108"/>
    </row>
    <row r="67" spans="1:2" s="107" customFormat="1" ht="13.2" x14ac:dyDescent="0.25">
      <c r="A67" s="110"/>
    </row>
    <row r="68" spans="1:2" s="107" customFormat="1" ht="13.2" x14ac:dyDescent="0.25">
      <c r="A68" s="108"/>
      <c r="B68" s="109" t="s">
        <v>921</v>
      </c>
    </row>
    <row r="69" spans="1:2" s="107" customFormat="1" ht="13.2" x14ac:dyDescent="0.25">
      <c r="A69" s="108"/>
    </row>
    <row r="70" spans="1:2" s="107" customFormat="1" ht="13.2" x14ac:dyDescent="0.25">
      <c r="A70" s="108"/>
    </row>
  </sheetData>
  <mergeCells count="2">
    <mergeCell ref="A1:H1"/>
    <mergeCell ref="A2:H2"/>
  </mergeCells>
  <pageMargins left="0.7" right="0.7" top="0.42" bottom="0.19" header="0.2"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0E886-9BC2-443A-9370-DCF6E7F93786}">
  <sheetPr>
    <pageSetUpPr fitToPage="1"/>
  </sheetPr>
  <dimension ref="A1:N49"/>
  <sheetViews>
    <sheetView showGridLines="0" topLeftCell="A22" zoomScale="85" zoomScaleNormal="85" workbookViewId="0">
      <selection activeCell="B39" sqref="B39:B40"/>
    </sheetView>
  </sheetViews>
  <sheetFormatPr baseColWidth="10" defaultColWidth="11" defaultRowHeight="15.6" x14ac:dyDescent="0.3"/>
  <cols>
    <col min="2" max="2" width="50.59765625" customWidth="1"/>
    <col min="3" max="3" width="23.59765625" customWidth="1"/>
    <col min="4" max="14" width="18.09765625" customWidth="1"/>
  </cols>
  <sheetData>
    <row r="1" spans="1:14" ht="17.399999999999999" x14ac:dyDescent="0.3">
      <c r="A1" s="153" t="s">
        <v>974</v>
      </c>
      <c r="B1" s="153"/>
      <c r="C1" s="153"/>
      <c r="D1" s="135"/>
      <c r="E1" s="135"/>
      <c r="F1" s="135"/>
      <c r="G1" s="135"/>
      <c r="H1" s="135"/>
      <c r="I1" s="135"/>
      <c r="J1" s="135"/>
      <c r="K1" s="135"/>
      <c r="L1" s="135"/>
      <c r="M1" s="135"/>
      <c r="N1" s="135"/>
    </row>
    <row r="2" spans="1:14" ht="9" customHeight="1" x14ac:dyDescent="0.3">
      <c r="A2" s="135"/>
      <c r="B2" s="152"/>
      <c r="C2" s="152"/>
      <c r="D2" s="152"/>
      <c r="E2" s="135"/>
      <c r="F2" s="135"/>
      <c r="G2" s="135"/>
      <c r="H2" s="135"/>
      <c r="I2" s="135"/>
      <c r="J2" s="135"/>
      <c r="K2" s="135"/>
      <c r="L2" s="135"/>
      <c r="M2" s="135"/>
      <c r="N2" s="135"/>
    </row>
    <row r="3" spans="1:14" ht="6.6" customHeight="1" x14ac:dyDescent="0.3">
      <c r="A3" s="135"/>
      <c r="B3" s="135"/>
      <c r="C3" s="135"/>
      <c r="D3" s="135"/>
      <c r="E3" s="135"/>
      <c r="F3" s="135"/>
      <c r="G3" s="135"/>
      <c r="H3" s="135"/>
      <c r="I3" s="135"/>
      <c r="J3" s="135"/>
      <c r="K3" s="135"/>
      <c r="L3" s="135"/>
      <c r="M3" s="135"/>
      <c r="N3" s="135"/>
    </row>
    <row r="4" spans="1:14" ht="28.2" x14ac:dyDescent="0.3">
      <c r="A4" s="135"/>
      <c r="B4" s="125" t="s">
        <v>973</v>
      </c>
      <c r="C4" s="151">
        <v>2018</v>
      </c>
      <c r="D4" s="134"/>
      <c r="E4" s="134"/>
      <c r="F4" s="134"/>
      <c r="G4" s="134"/>
      <c r="H4" s="134"/>
      <c r="I4" s="134"/>
      <c r="J4" s="134"/>
      <c r="K4" s="134"/>
      <c r="L4" s="134"/>
      <c r="M4" s="134"/>
      <c r="N4" s="134"/>
    </row>
    <row r="5" spans="1:14" x14ac:dyDescent="0.3">
      <c r="A5" s="135"/>
      <c r="B5" s="125" t="s">
        <v>972</v>
      </c>
      <c r="C5" s="151">
        <v>2014</v>
      </c>
      <c r="D5" s="134"/>
      <c r="E5" s="134"/>
      <c r="F5" s="134"/>
      <c r="G5" s="134"/>
      <c r="H5" s="134"/>
      <c r="I5" s="134"/>
      <c r="J5" s="134"/>
      <c r="K5" s="134"/>
      <c r="L5" s="134"/>
      <c r="M5" s="134"/>
      <c r="N5" s="134"/>
    </row>
    <row r="6" spans="1:14" ht="28.2" x14ac:dyDescent="0.3">
      <c r="A6" s="135"/>
      <c r="B6" s="125" t="s">
        <v>971</v>
      </c>
      <c r="C6" s="151" t="s">
        <v>855</v>
      </c>
      <c r="D6" s="134"/>
      <c r="E6" s="134"/>
      <c r="F6" s="134"/>
      <c r="G6" s="134"/>
      <c r="H6" s="134"/>
      <c r="I6" s="134"/>
      <c r="J6" s="134"/>
      <c r="K6" s="134"/>
      <c r="L6" s="134"/>
      <c r="M6" s="134"/>
      <c r="N6" s="134"/>
    </row>
    <row r="7" spans="1:14" x14ac:dyDescent="0.3">
      <c r="A7" s="135"/>
      <c r="B7" s="125" t="s">
        <v>970</v>
      </c>
      <c r="C7" s="151" t="s">
        <v>88</v>
      </c>
      <c r="D7" s="134"/>
      <c r="E7" s="134"/>
      <c r="F7" s="134"/>
      <c r="G7" s="134"/>
      <c r="H7" s="134"/>
      <c r="I7" s="134"/>
      <c r="J7" s="134"/>
      <c r="K7" s="134"/>
      <c r="L7" s="134"/>
      <c r="M7" s="134"/>
      <c r="N7" s="134"/>
    </row>
    <row r="8" spans="1:14" x14ac:dyDescent="0.3">
      <c r="A8" s="135"/>
      <c r="B8" s="135"/>
      <c r="C8" s="149"/>
      <c r="D8" s="134"/>
      <c r="E8" s="134"/>
      <c r="F8" s="134"/>
      <c r="G8" s="134"/>
      <c r="H8" s="134"/>
      <c r="I8" s="134"/>
      <c r="J8" s="134"/>
      <c r="K8" s="134"/>
      <c r="L8" s="134"/>
      <c r="M8" s="134"/>
      <c r="N8" s="134"/>
    </row>
    <row r="9" spans="1:14" x14ac:dyDescent="0.3">
      <c r="A9" s="135"/>
      <c r="B9" s="135"/>
      <c r="C9" s="150"/>
      <c r="D9" s="134"/>
      <c r="E9" s="134"/>
      <c r="F9" s="134"/>
      <c r="G9" s="134"/>
      <c r="H9" s="134"/>
      <c r="I9" s="134"/>
      <c r="J9" s="134"/>
      <c r="K9" s="134"/>
      <c r="L9" s="134"/>
      <c r="M9" s="134"/>
      <c r="N9" s="134"/>
    </row>
    <row r="10" spans="1:14" x14ac:dyDescent="0.3">
      <c r="A10" s="131" t="s">
        <v>968</v>
      </c>
      <c r="B10" s="135"/>
      <c r="C10" s="149"/>
      <c r="D10" s="134"/>
      <c r="E10" s="134"/>
      <c r="F10" s="134"/>
      <c r="G10" s="134"/>
      <c r="H10" s="134"/>
      <c r="I10" s="134"/>
      <c r="J10" s="134"/>
      <c r="K10" s="134"/>
      <c r="L10" s="134"/>
      <c r="M10" s="134"/>
      <c r="N10" s="134"/>
    </row>
    <row r="11" spans="1:14" x14ac:dyDescent="0.3">
      <c r="A11" s="128"/>
      <c r="B11" s="128" t="s">
        <v>1</v>
      </c>
      <c r="C11" s="148" t="s">
        <v>2</v>
      </c>
      <c r="D11" s="134"/>
      <c r="E11" s="134"/>
      <c r="F11" s="134"/>
      <c r="G11" s="134"/>
      <c r="H11" s="134"/>
      <c r="I11" s="134"/>
      <c r="J11" s="134"/>
      <c r="K11" s="134"/>
      <c r="L11" s="134"/>
      <c r="M11" s="134"/>
      <c r="N11" s="134"/>
    </row>
    <row r="12" spans="1:14" x14ac:dyDescent="0.3">
      <c r="A12" s="125"/>
      <c r="B12" s="125" t="s">
        <v>969</v>
      </c>
      <c r="C12" s="147">
        <v>100000</v>
      </c>
      <c r="D12" s="134"/>
      <c r="E12" s="134"/>
      <c r="F12" s="134"/>
      <c r="G12" s="134"/>
      <c r="H12" s="134"/>
      <c r="I12" s="134"/>
      <c r="J12" s="134"/>
      <c r="K12" s="134"/>
      <c r="L12" s="134"/>
      <c r="M12" s="134"/>
      <c r="N12" s="134"/>
    </row>
    <row r="13" spans="1:14" x14ac:dyDescent="0.3">
      <c r="A13" s="122" t="s">
        <v>851</v>
      </c>
      <c r="B13" s="125" t="s">
        <v>963</v>
      </c>
      <c r="C13" s="143">
        <v>1.0266999999999999</v>
      </c>
      <c r="D13" s="134"/>
      <c r="E13" s="134"/>
      <c r="F13" s="134"/>
      <c r="G13" s="134"/>
      <c r="H13" s="134"/>
      <c r="I13" s="134"/>
      <c r="J13" s="134"/>
      <c r="K13" s="134"/>
      <c r="L13" s="134"/>
      <c r="M13" s="134"/>
      <c r="N13" s="134"/>
    </row>
    <row r="14" spans="1:14" ht="28.2" x14ac:dyDescent="0.3">
      <c r="A14" s="122" t="s">
        <v>835</v>
      </c>
      <c r="B14" s="122" t="s">
        <v>968</v>
      </c>
      <c r="C14" s="133">
        <v>102670</v>
      </c>
      <c r="D14" s="134"/>
      <c r="E14" s="134"/>
      <c r="F14" s="134"/>
      <c r="G14" s="134"/>
      <c r="H14" s="134"/>
      <c r="I14" s="134"/>
      <c r="J14" s="134"/>
      <c r="K14" s="134"/>
      <c r="L14" s="134"/>
      <c r="M14" s="134"/>
      <c r="N14" s="134"/>
    </row>
    <row r="15" spans="1:14" x14ac:dyDescent="0.3">
      <c r="A15" s="132"/>
      <c r="B15" s="132"/>
      <c r="C15" s="142"/>
      <c r="D15" s="134"/>
      <c r="E15" s="134"/>
      <c r="F15" s="134"/>
      <c r="G15" s="134"/>
      <c r="H15" s="134"/>
      <c r="I15" s="134"/>
      <c r="J15" s="134"/>
      <c r="K15" s="134"/>
      <c r="L15" s="134"/>
      <c r="M15" s="134"/>
      <c r="N15" s="134"/>
    </row>
    <row r="16" spans="1:14" x14ac:dyDescent="0.3">
      <c r="A16" s="131" t="s">
        <v>963</v>
      </c>
      <c r="B16" s="130"/>
      <c r="C16" s="129"/>
      <c r="D16" s="134"/>
      <c r="E16" s="134"/>
      <c r="F16" s="134"/>
      <c r="G16" s="134"/>
      <c r="H16" s="134"/>
      <c r="I16" s="134"/>
      <c r="J16" s="134"/>
      <c r="K16" s="134"/>
      <c r="L16" s="134"/>
      <c r="M16" s="134"/>
      <c r="N16" s="134"/>
    </row>
    <row r="17" spans="1:14" x14ac:dyDescent="0.3">
      <c r="A17" s="146"/>
      <c r="B17" s="128" t="s">
        <v>1</v>
      </c>
      <c r="C17" s="140" t="s">
        <v>2</v>
      </c>
      <c r="D17" s="134"/>
      <c r="E17" s="134"/>
      <c r="F17" s="134"/>
      <c r="G17" s="134"/>
      <c r="H17" s="134"/>
      <c r="I17" s="134"/>
      <c r="J17" s="134"/>
      <c r="K17" s="134"/>
      <c r="L17" s="134"/>
      <c r="M17" s="134"/>
      <c r="N17" s="134"/>
    </row>
    <row r="18" spans="1:14" x14ac:dyDescent="0.3">
      <c r="A18" s="122"/>
      <c r="B18" s="125" t="s">
        <v>967</v>
      </c>
      <c r="C18" s="139">
        <v>87.188984000000005</v>
      </c>
      <c r="D18" s="134"/>
      <c r="E18" s="134"/>
      <c r="F18" s="134"/>
      <c r="G18" s="134"/>
      <c r="H18" s="134"/>
      <c r="I18" s="134"/>
      <c r="J18" s="134"/>
      <c r="K18" s="134"/>
      <c r="L18" s="134"/>
      <c r="M18" s="134"/>
      <c r="N18" s="134"/>
    </row>
    <row r="19" spans="1:14" ht="28.2" x14ac:dyDescent="0.3">
      <c r="A19" s="122" t="s">
        <v>833</v>
      </c>
      <c r="B19" s="125" t="s">
        <v>966</v>
      </c>
      <c r="C19" s="139">
        <v>84.914958999999996</v>
      </c>
      <c r="D19" s="134"/>
      <c r="E19" s="134"/>
      <c r="F19" s="134"/>
      <c r="G19" s="134"/>
      <c r="H19" s="134"/>
      <c r="I19" s="134"/>
      <c r="J19" s="134"/>
      <c r="K19" s="134"/>
      <c r="L19" s="134"/>
      <c r="M19" s="134"/>
      <c r="N19" s="134"/>
    </row>
    <row r="20" spans="1:14" x14ac:dyDescent="0.3">
      <c r="A20" s="122" t="s">
        <v>835</v>
      </c>
      <c r="B20" s="122" t="s">
        <v>963</v>
      </c>
      <c r="C20" s="121">
        <v>1.0266999999999999</v>
      </c>
      <c r="D20" s="134"/>
      <c r="E20" s="134"/>
      <c r="F20" s="134"/>
      <c r="G20" s="134"/>
      <c r="H20" s="134"/>
      <c r="I20" s="134"/>
      <c r="J20" s="134"/>
      <c r="K20" s="134"/>
      <c r="L20" s="134"/>
      <c r="M20" s="134"/>
      <c r="N20" s="134"/>
    </row>
    <row r="21" spans="1:14" x14ac:dyDescent="0.3">
      <c r="A21" s="135"/>
      <c r="B21" s="135"/>
      <c r="C21" s="134"/>
      <c r="D21" s="134"/>
      <c r="E21" s="134"/>
      <c r="F21" s="134"/>
      <c r="G21" s="134"/>
      <c r="H21" s="134"/>
      <c r="I21" s="134"/>
      <c r="J21" s="134"/>
      <c r="K21" s="134"/>
      <c r="L21" s="134"/>
      <c r="M21" s="134"/>
      <c r="N21" s="134"/>
    </row>
    <row r="22" spans="1:14" x14ac:dyDescent="0.3">
      <c r="A22" s="131" t="s">
        <v>965</v>
      </c>
      <c r="B22" s="135"/>
      <c r="C22" s="134"/>
      <c r="D22" s="134"/>
      <c r="E22" s="134"/>
      <c r="F22" s="134"/>
      <c r="G22" s="134"/>
      <c r="H22" s="134"/>
      <c r="I22" s="134"/>
      <c r="J22" s="134"/>
      <c r="K22" s="134"/>
      <c r="L22" s="134"/>
      <c r="M22" s="134"/>
      <c r="N22" s="134"/>
    </row>
    <row r="23" spans="1:14" x14ac:dyDescent="0.3">
      <c r="A23" s="141"/>
      <c r="B23" s="128" t="s">
        <v>1</v>
      </c>
      <c r="C23" s="140" t="s">
        <v>2</v>
      </c>
      <c r="D23" s="134"/>
      <c r="E23" s="134"/>
      <c r="F23" s="134"/>
      <c r="G23" s="134"/>
      <c r="H23" s="134"/>
      <c r="I23" s="134"/>
      <c r="J23" s="134"/>
      <c r="K23" s="134"/>
      <c r="L23" s="134"/>
      <c r="M23" s="134"/>
      <c r="N23" s="134"/>
    </row>
    <row r="24" spans="1:14" ht="28.2" x14ac:dyDescent="0.3">
      <c r="A24" s="145"/>
      <c r="B24" s="125" t="str">
        <f>+B14</f>
        <v>Pérdida fiscal actualizada a diciembre del año en que se generó</v>
      </c>
      <c r="C24" s="144">
        <v>102670</v>
      </c>
      <c r="D24" s="134"/>
      <c r="E24" s="134"/>
      <c r="F24" s="134"/>
      <c r="G24" s="134"/>
      <c r="H24" s="134"/>
      <c r="I24" s="134"/>
      <c r="J24" s="134"/>
      <c r="K24" s="134"/>
      <c r="L24" s="134"/>
      <c r="M24" s="134"/>
      <c r="N24" s="134"/>
    </row>
    <row r="25" spans="1:14" x14ac:dyDescent="0.3">
      <c r="A25" s="122" t="s">
        <v>851</v>
      </c>
      <c r="B25" s="125" t="s">
        <v>957</v>
      </c>
      <c r="C25" s="143">
        <v>1.1396999999999999</v>
      </c>
      <c r="D25" s="134"/>
      <c r="E25" s="134"/>
      <c r="F25" s="134"/>
      <c r="G25" s="134"/>
      <c r="H25" s="134"/>
      <c r="I25" s="134"/>
      <c r="J25" s="134"/>
      <c r="K25" s="134"/>
      <c r="L25" s="134"/>
      <c r="M25" s="134"/>
      <c r="N25" s="134"/>
    </row>
    <row r="26" spans="1:14" ht="28.2" x14ac:dyDescent="0.3">
      <c r="A26" s="122" t="s">
        <v>835</v>
      </c>
      <c r="B26" s="122" t="s">
        <v>965</v>
      </c>
      <c r="C26" s="133">
        <v>117013</v>
      </c>
      <c r="D26" s="134"/>
      <c r="E26" s="134"/>
      <c r="F26" s="136"/>
      <c r="G26" s="134"/>
      <c r="H26" s="134"/>
      <c r="I26" s="134"/>
      <c r="J26" s="134"/>
      <c r="K26" s="134"/>
      <c r="L26" s="134"/>
      <c r="M26" s="134"/>
      <c r="N26" s="134"/>
    </row>
    <row r="27" spans="1:14" x14ac:dyDescent="0.3">
      <c r="A27" s="154"/>
      <c r="B27" s="154"/>
      <c r="C27" s="155"/>
      <c r="D27" s="134"/>
      <c r="E27" s="134"/>
      <c r="F27" s="136"/>
      <c r="G27" s="134"/>
      <c r="H27" s="134"/>
      <c r="I27" s="134"/>
      <c r="J27" s="134"/>
      <c r="K27" s="134"/>
      <c r="L27" s="134"/>
      <c r="M27" s="134"/>
      <c r="N27" s="134"/>
    </row>
    <row r="28" spans="1:14" x14ac:dyDescent="0.3">
      <c r="A28" s="154"/>
      <c r="B28" s="154"/>
      <c r="C28" s="155"/>
      <c r="D28" s="134"/>
      <c r="E28" s="134"/>
      <c r="F28" s="136"/>
      <c r="G28" s="134"/>
      <c r="H28" s="134"/>
      <c r="I28" s="134"/>
      <c r="J28" s="134"/>
      <c r="K28" s="134"/>
      <c r="L28" s="134"/>
      <c r="M28" s="134"/>
      <c r="N28" s="134"/>
    </row>
    <row r="29" spans="1:14" x14ac:dyDescent="0.3">
      <c r="A29" s="132"/>
      <c r="B29" s="132"/>
      <c r="C29" s="142"/>
      <c r="D29" s="134"/>
      <c r="E29" s="134"/>
      <c r="F29" s="136"/>
      <c r="G29" s="134"/>
      <c r="H29" s="134"/>
      <c r="I29" s="134"/>
      <c r="J29" s="134"/>
      <c r="K29" s="134"/>
      <c r="L29" s="134"/>
      <c r="M29" s="134"/>
      <c r="N29" s="134"/>
    </row>
    <row r="30" spans="1:14" x14ac:dyDescent="0.3">
      <c r="A30" s="131" t="s">
        <v>963</v>
      </c>
      <c r="B30" s="130"/>
      <c r="C30" s="129"/>
      <c r="D30" s="134"/>
      <c r="E30" s="134"/>
      <c r="F30" s="136"/>
      <c r="G30" s="134"/>
      <c r="H30" s="134"/>
      <c r="I30" s="134"/>
      <c r="J30" s="134"/>
      <c r="K30" s="134"/>
      <c r="L30" s="134"/>
      <c r="M30" s="134"/>
      <c r="N30" s="134"/>
    </row>
    <row r="31" spans="1:14" x14ac:dyDescent="0.3">
      <c r="A31" s="141"/>
      <c r="B31" s="128" t="s">
        <v>1</v>
      </c>
      <c r="C31" s="140" t="s">
        <v>2</v>
      </c>
      <c r="D31" s="134"/>
      <c r="E31" s="134"/>
      <c r="F31" s="136"/>
      <c r="G31" s="134"/>
      <c r="H31" s="134"/>
      <c r="I31" s="134"/>
      <c r="J31" s="134"/>
      <c r="K31" s="134"/>
      <c r="L31" s="134"/>
      <c r="M31" s="134"/>
      <c r="N31" s="134"/>
    </row>
    <row r="32" spans="1:14" ht="28.2" x14ac:dyDescent="0.3">
      <c r="A32" s="125"/>
      <c r="B32" s="125" t="s">
        <v>959</v>
      </c>
      <c r="C32" s="139">
        <v>99.376400000000004</v>
      </c>
      <c r="D32" s="134"/>
      <c r="E32" s="134"/>
      <c r="F32" s="136"/>
      <c r="G32" s="134"/>
      <c r="H32" s="134"/>
      <c r="I32" s="134"/>
      <c r="J32" s="134"/>
      <c r="K32" s="134"/>
      <c r="L32" s="134"/>
      <c r="M32" s="134"/>
      <c r="N32" s="134"/>
    </row>
    <row r="33" spans="1:14" x14ac:dyDescent="0.3">
      <c r="A33" s="122" t="s">
        <v>833</v>
      </c>
      <c r="B33" s="125" t="s">
        <v>964</v>
      </c>
      <c r="C33" s="138">
        <v>87.188984000000005</v>
      </c>
      <c r="D33" s="134"/>
      <c r="E33" s="134"/>
      <c r="F33" s="136"/>
      <c r="G33" s="134"/>
      <c r="H33" s="134"/>
      <c r="I33" s="134"/>
      <c r="J33" s="134"/>
      <c r="K33" s="134"/>
      <c r="L33" s="134"/>
      <c r="M33" s="134"/>
      <c r="N33" s="134"/>
    </row>
    <row r="34" spans="1:14" x14ac:dyDescent="0.3">
      <c r="A34" s="122" t="s">
        <v>835</v>
      </c>
      <c r="B34" s="122" t="s">
        <v>963</v>
      </c>
      <c r="C34" s="121">
        <v>1.1396999999999999</v>
      </c>
      <c r="D34" s="134"/>
      <c r="E34" s="134"/>
      <c r="F34" s="136"/>
      <c r="G34" s="134"/>
      <c r="H34" s="134"/>
      <c r="I34" s="134"/>
      <c r="J34" s="134"/>
      <c r="K34" s="134"/>
      <c r="L34" s="134"/>
      <c r="M34" s="134"/>
      <c r="N34" s="134"/>
    </row>
    <row r="35" spans="1:14" x14ac:dyDescent="0.3">
      <c r="A35" s="157" t="s">
        <v>962</v>
      </c>
      <c r="B35" s="157"/>
      <c r="C35" s="157"/>
      <c r="D35" s="134"/>
      <c r="E35" s="134"/>
      <c r="F35" s="136"/>
      <c r="G35" s="134"/>
      <c r="H35" s="134"/>
      <c r="I35" s="134"/>
      <c r="J35" s="134"/>
      <c r="K35" s="134"/>
      <c r="L35" s="134"/>
      <c r="M35" s="134"/>
      <c r="N35" s="134"/>
    </row>
    <row r="36" spans="1:14" x14ac:dyDescent="0.3">
      <c r="A36" s="158"/>
      <c r="B36" s="158"/>
      <c r="C36" s="158"/>
      <c r="D36" s="134"/>
      <c r="E36" s="134"/>
      <c r="F36" s="136"/>
      <c r="G36" s="134"/>
      <c r="H36" s="134"/>
      <c r="I36" s="134"/>
      <c r="J36" s="134"/>
      <c r="K36" s="134"/>
      <c r="L36" s="134"/>
      <c r="M36" s="134"/>
      <c r="N36" s="134"/>
    </row>
    <row r="37" spans="1:14" x14ac:dyDescent="0.3">
      <c r="A37" s="137"/>
      <c r="B37" s="135"/>
      <c r="C37" s="134"/>
      <c r="D37" s="134"/>
      <c r="E37" s="134"/>
      <c r="F37" s="136"/>
      <c r="G37" s="134"/>
      <c r="H37" s="134"/>
      <c r="I37" s="134"/>
      <c r="J37" s="134"/>
      <c r="K37" s="134"/>
      <c r="L37" s="134"/>
      <c r="M37" s="134"/>
      <c r="N37" s="134"/>
    </row>
    <row r="38" spans="1:14" x14ac:dyDescent="0.3">
      <c r="A38" s="137"/>
      <c r="B38" s="135"/>
      <c r="C38" s="134"/>
      <c r="D38" s="134"/>
      <c r="E38" s="134"/>
      <c r="F38" s="136"/>
      <c r="G38" s="134"/>
      <c r="H38" s="134"/>
      <c r="I38" s="134"/>
      <c r="J38" s="134"/>
      <c r="K38" s="134"/>
      <c r="L38" s="134"/>
      <c r="M38" s="134"/>
      <c r="N38" s="134"/>
    </row>
    <row r="39" spans="1:14" x14ac:dyDescent="0.3">
      <c r="A39" s="137"/>
      <c r="B39" s="135"/>
      <c r="C39" s="134"/>
      <c r="D39" s="134"/>
      <c r="E39" s="134"/>
      <c r="F39" s="136"/>
      <c r="G39" s="134"/>
      <c r="H39" s="134"/>
      <c r="I39" s="134"/>
      <c r="J39" s="134"/>
      <c r="K39" s="134"/>
      <c r="L39" s="134"/>
      <c r="M39" s="134"/>
      <c r="N39" s="134"/>
    </row>
    <row r="40" spans="1:14" x14ac:dyDescent="0.3">
      <c r="A40" s="137"/>
      <c r="B40" s="135"/>
      <c r="C40" s="134"/>
      <c r="D40" s="134"/>
      <c r="E40" s="134"/>
      <c r="F40" s="136"/>
      <c r="G40" s="134"/>
      <c r="H40" s="134"/>
      <c r="I40" s="134"/>
      <c r="J40" s="134"/>
      <c r="K40" s="134"/>
      <c r="L40" s="134"/>
      <c r="M40" s="134"/>
      <c r="N40" s="134"/>
    </row>
    <row r="41" spans="1:14" x14ac:dyDescent="0.3">
      <c r="A41" s="137"/>
      <c r="B41" s="135"/>
      <c r="C41" s="134"/>
      <c r="D41" s="134"/>
      <c r="E41" s="134"/>
      <c r="F41" s="136"/>
      <c r="G41" s="134"/>
      <c r="H41" s="134"/>
      <c r="I41" s="134"/>
      <c r="J41" s="134"/>
      <c r="K41" s="134"/>
      <c r="L41" s="134"/>
      <c r="M41" s="134"/>
      <c r="N41" s="134"/>
    </row>
    <row r="42" spans="1:14" x14ac:dyDescent="0.3">
      <c r="A42" s="137"/>
      <c r="B42" s="135"/>
      <c r="C42" s="134"/>
      <c r="D42" s="134"/>
      <c r="E42" s="134"/>
      <c r="F42" s="136"/>
      <c r="G42" s="134"/>
      <c r="H42" s="134"/>
      <c r="I42" s="134"/>
      <c r="J42" s="134"/>
      <c r="K42" s="134"/>
      <c r="L42" s="134"/>
      <c r="M42" s="134"/>
      <c r="N42" s="134"/>
    </row>
    <row r="43" spans="1:14" x14ac:dyDescent="0.3">
      <c r="A43" s="137"/>
      <c r="B43" s="135"/>
      <c r="C43" s="134"/>
      <c r="D43" s="134"/>
      <c r="E43" s="134"/>
      <c r="F43" s="136"/>
      <c r="G43" s="134"/>
      <c r="H43" s="134"/>
      <c r="I43" s="134"/>
      <c r="J43" s="134"/>
      <c r="K43" s="134"/>
      <c r="L43" s="134"/>
      <c r="M43" s="134"/>
      <c r="N43" s="134"/>
    </row>
    <row r="44" spans="1:14" x14ac:dyDescent="0.3">
      <c r="A44" s="137"/>
      <c r="B44" s="135"/>
      <c r="C44" s="134"/>
      <c r="D44" s="134"/>
      <c r="E44" s="134"/>
      <c r="F44" s="136"/>
      <c r="G44" s="134"/>
      <c r="H44" s="134"/>
      <c r="I44" s="134"/>
      <c r="J44" s="134"/>
      <c r="K44" s="134"/>
      <c r="L44" s="134"/>
      <c r="M44" s="134"/>
      <c r="N44" s="134"/>
    </row>
    <row r="45" spans="1:14" x14ac:dyDescent="0.3">
      <c r="A45" s="137"/>
      <c r="B45" s="135"/>
      <c r="C45" s="134"/>
      <c r="D45" s="134"/>
      <c r="E45" s="134"/>
      <c r="F45" s="136"/>
      <c r="G45" s="134"/>
      <c r="H45" s="134"/>
      <c r="I45" s="134"/>
      <c r="J45" s="134"/>
      <c r="K45" s="134"/>
      <c r="L45" s="134"/>
      <c r="M45" s="134"/>
      <c r="N45" s="134"/>
    </row>
    <row r="46" spans="1:14" x14ac:dyDescent="0.3">
      <c r="A46" s="137"/>
      <c r="B46" s="135"/>
      <c r="C46" s="134"/>
      <c r="D46" s="134"/>
      <c r="E46" s="134"/>
      <c r="F46" s="136"/>
      <c r="G46" s="134"/>
      <c r="H46" s="134"/>
      <c r="I46" s="134"/>
      <c r="J46" s="134"/>
      <c r="K46" s="134"/>
      <c r="L46" s="134"/>
      <c r="M46" s="134"/>
      <c r="N46" s="134"/>
    </row>
    <row r="47" spans="1:14" x14ac:dyDescent="0.3">
      <c r="A47" s="137"/>
      <c r="B47" s="135"/>
      <c r="C47" s="134"/>
      <c r="D47" s="134"/>
      <c r="E47" s="134"/>
      <c r="F47" s="136"/>
      <c r="G47" s="134"/>
      <c r="H47" s="134"/>
      <c r="I47" s="134"/>
      <c r="J47" s="134"/>
      <c r="K47" s="134"/>
      <c r="L47" s="134"/>
      <c r="M47" s="134"/>
      <c r="N47" s="134"/>
    </row>
    <row r="48" spans="1:14" x14ac:dyDescent="0.3">
      <c r="A48" s="137"/>
      <c r="B48" s="135"/>
      <c r="C48" s="134"/>
      <c r="D48" s="134"/>
      <c r="E48" s="134"/>
      <c r="F48" s="136"/>
      <c r="G48" s="134"/>
      <c r="H48" s="134"/>
      <c r="I48" s="134"/>
      <c r="J48" s="134"/>
      <c r="K48" s="134"/>
      <c r="L48" s="134"/>
      <c r="M48" s="134"/>
      <c r="N48" s="134"/>
    </row>
    <row r="49" spans="1:14" x14ac:dyDescent="0.3">
      <c r="A49" s="135"/>
      <c r="B49" s="135"/>
      <c r="C49" s="134"/>
      <c r="D49" s="134"/>
      <c r="E49" s="134"/>
      <c r="F49" s="136"/>
      <c r="G49" s="134"/>
      <c r="H49" s="134"/>
      <c r="I49" s="134"/>
      <c r="J49" s="134"/>
      <c r="K49" s="134"/>
      <c r="L49" s="134"/>
      <c r="M49" s="134"/>
      <c r="N49" s="134"/>
    </row>
  </sheetData>
  <mergeCells count="2">
    <mergeCell ref="A1:C1"/>
    <mergeCell ref="A35:C36"/>
  </mergeCells>
  <dataValidations count="4">
    <dataValidation type="list" allowBlank="1" showInputMessage="1" showErrorMessage="1" sqref="C5" xr:uid="{351BB0BA-C639-0D47-8157-1D690D7882BC}">
      <formula1>$Y$9:$Y$15</formula1>
    </dataValidation>
    <dataValidation type="list" allowBlank="1" showInputMessage="1" showErrorMessage="1" sqref="C4" xr:uid="{3D56D7B9-C2EC-E045-AB69-4B1E998ABC97}">
      <formula1>$Y$9:$Y$16</formula1>
    </dataValidation>
    <dataValidation type="list" allowBlank="1" showInputMessage="1" showErrorMessage="1" sqref="C7" xr:uid="{BFCEB4AD-D887-FA4A-9F32-B8AABCBE658F}">
      <formula1>$U$9:$U$17</formula1>
    </dataValidation>
    <dataValidation type="list" allowBlank="1" showInputMessage="1" showErrorMessage="1" sqref="C6" xr:uid="{1CC06E10-0EB2-3743-BBA6-A34F3417CA94}">
      <formula1>$T$9:$T$10</formula1>
    </dataValidation>
  </dataValidations>
  <pageMargins left="0.69" right="0.6" top="0.27" bottom="0.13" header="0.3" footer="0.13"/>
  <pageSetup scale="91" fitToWidth="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A3199-850D-49ED-8418-176B2AE0E4DA}">
  <sheetPr>
    <pageSetUpPr fitToPage="1"/>
  </sheetPr>
  <dimension ref="A1:N11"/>
  <sheetViews>
    <sheetView showGridLines="0" tabSelected="1" workbookViewId="0">
      <selection activeCell="D14" sqref="D14"/>
    </sheetView>
  </sheetViews>
  <sheetFormatPr baseColWidth="10" defaultRowHeight="15.6" x14ac:dyDescent="0.3"/>
  <cols>
    <col min="2" max="2" width="36.796875" customWidth="1"/>
    <col min="3" max="3" width="8.69921875" customWidth="1"/>
    <col min="4" max="10" width="9.3984375" bestFit="1" customWidth="1"/>
    <col min="11" max="11" width="11.09765625" bestFit="1" customWidth="1"/>
    <col min="12" max="12" width="9.3984375" bestFit="1" customWidth="1"/>
    <col min="13" max="13" width="10.59765625" bestFit="1" customWidth="1"/>
    <col min="14" max="14" width="9.8984375" bestFit="1" customWidth="1"/>
  </cols>
  <sheetData>
    <row r="1" spans="1:14" x14ac:dyDescent="0.3">
      <c r="A1" s="131" t="s">
        <v>960</v>
      </c>
      <c r="B1" s="135"/>
      <c r="C1" s="134"/>
      <c r="D1" s="134"/>
      <c r="E1" s="134"/>
      <c r="F1" s="134"/>
      <c r="G1" s="134"/>
      <c r="H1" s="134"/>
      <c r="I1" s="134"/>
      <c r="J1" s="134"/>
      <c r="K1" s="134"/>
      <c r="L1" s="134"/>
      <c r="M1" s="134"/>
      <c r="N1" s="134"/>
    </row>
    <row r="2" spans="1:14" x14ac:dyDescent="0.3">
      <c r="A2" s="128"/>
      <c r="B2" s="128" t="s">
        <v>1</v>
      </c>
      <c r="C2" s="127" t="s">
        <v>88</v>
      </c>
      <c r="D2" s="127" t="s">
        <v>89</v>
      </c>
      <c r="E2" s="127" t="s">
        <v>90</v>
      </c>
      <c r="F2" s="127" t="s">
        <v>91</v>
      </c>
      <c r="G2" s="127" t="s">
        <v>92</v>
      </c>
      <c r="H2" s="127" t="s">
        <v>93</v>
      </c>
      <c r="I2" s="127" t="s">
        <v>94</v>
      </c>
      <c r="J2" s="127" t="s">
        <v>95</v>
      </c>
      <c r="K2" s="127" t="s">
        <v>96</v>
      </c>
      <c r="L2" s="127" t="s">
        <v>97</v>
      </c>
      <c r="M2" s="127" t="s">
        <v>98</v>
      </c>
      <c r="N2" s="127" t="s">
        <v>99</v>
      </c>
    </row>
    <row r="3" spans="1:14" ht="45.6" customHeight="1" x14ac:dyDescent="0.3">
      <c r="A3" s="125"/>
      <c r="B3" s="125" t="s">
        <v>961</v>
      </c>
      <c r="C3" s="156">
        <v>117013</v>
      </c>
      <c r="D3" s="156">
        <v>117013</v>
      </c>
      <c r="E3" s="156">
        <v>117013</v>
      </c>
      <c r="F3" s="156">
        <v>117013</v>
      </c>
      <c r="G3" s="156">
        <v>117013</v>
      </c>
      <c r="H3" s="156">
        <v>117013</v>
      </c>
      <c r="I3" s="156">
        <v>117013</v>
      </c>
      <c r="J3" s="156">
        <v>117013</v>
      </c>
      <c r="K3" s="156">
        <v>117013</v>
      </c>
      <c r="L3" s="156">
        <v>117013</v>
      </c>
      <c r="M3" s="156">
        <v>117013</v>
      </c>
      <c r="N3" s="156">
        <v>117013</v>
      </c>
    </row>
    <row r="4" spans="1:14" ht="29.4" customHeight="1" x14ac:dyDescent="0.3">
      <c r="A4" s="122" t="s">
        <v>851</v>
      </c>
      <c r="B4" s="125" t="s">
        <v>957</v>
      </c>
      <c r="C4" s="123">
        <v>0</v>
      </c>
      <c r="D4" s="123">
        <v>0</v>
      </c>
      <c r="E4" s="123">
        <v>0</v>
      </c>
      <c r="F4" s="123">
        <v>0</v>
      </c>
      <c r="G4" s="123">
        <v>0</v>
      </c>
      <c r="H4" s="123">
        <v>0</v>
      </c>
      <c r="I4" s="123">
        <v>0</v>
      </c>
      <c r="J4" s="123">
        <v>0</v>
      </c>
      <c r="K4" s="123">
        <v>0</v>
      </c>
      <c r="L4" s="123">
        <v>0</v>
      </c>
      <c r="M4" s="123">
        <v>0</v>
      </c>
      <c r="N4" s="123">
        <v>0</v>
      </c>
    </row>
    <row r="5" spans="1:14" ht="37.799999999999997" customHeight="1" x14ac:dyDescent="0.3">
      <c r="A5" s="122" t="s">
        <v>835</v>
      </c>
      <c r="B5" s="122" t="s">
        <v>960</v>
      </c>
      <c r="C5" s="133">
        <v>0</v>
      </c>
      <c r="D5" s="133">
        <v>0</v>
      </c>
      <c r="E5" s="133">
        <v>0</v>
      </c>
      <c r="F5" s="133">
        <v>0</v>
      </c>
      <c r="G5" s="133">
        <v>0</v>
      </c>
      <c r="H5" s="133">
        <v>0</v>
      </c>
      <c r="I5" s="133">
        <v>0</v>
      </c>
      <c r="J5" s="133">
        <v>0</v>
      </c>
      <c r="K5" s="133">
        <v>0</v>
      </c>
      <c r="L5" s="133">
        <v>0</v>
      </c>
      <c r="M5" s="133">
        <v>0</v>
      </c>
      <c r="N5" s="133">
        <v>0</v>
      </c>
    </row>
    <row r="6" spans="1:14" x14ac:dyDescent="0.3">
      <c r="A6" s="132"/>
      <c r="B6" s="130"/>
      <c r="C6" s="129"/>
      <c r="D6" s="129"/>
      <c r="E6" s="129"/>
      <c r="F6" s="129"/>
      <c r="G6" s="129"/>
      <c r="H6" s="129"/>
      <c r="I6" s="129"/>
      <c r="J6" s="129"/>
      <c r="K6" s="129"/>
      <c r="L6" s="129"/>
      <c r="M6" s="129"/>
      <c r="N6" s="129"/>
    </row>
    <row r="7" spans="1:14" x14ac:dyDescent="0.3">
      <c r="A7" s="131" t="s">
        <v>957</v>
      </c>
      <c r="B7" s="130"/>
      <c r="C7" s="129"/>
      <c r="D7" s="129"/>
      <c r="E7" s="129"/>
      <c r="F7" s="129"/>
      <c r="G7" s="129"/>
      <c r="H7" s="129"/>
      <c r="I7" s="129"/>
      <c r="J7" s="129"/>
      <c r="K7" s="129"/>
      <c r="L7" s="129"/>
      <c r="M7" s="129"/>
      <c r="N7" s="129"/>
    </row>
    <row r="8" spans="1:14" x14ac:dyDescent="0.3">
      <c r="A8" s="128"/>
      <c r="B8" s="128" t="s">
        <v>1</v>
      </c>
      <c r="C8" s="127" t="s">
        <v>88</v>
      </c>
      <c r="D8" s="127" t="s">
        <v>89</v>
      </c>
      <c r="E8" s="127" t="s">
        <v>90</v>
      </c>
      <c r="F8" s="127" t="s">
        <v>91</v>
      </c>
      <c r="G8" s="127" t="s">
        <v>92</v>
      </c>
      <c r="H8" s="127" t="s">
        <v>93</v>
      </c>
      <c r="I8" s="127" t="s">
        <v>94</v>
      </c>
      <c r="J8" s="127" t="s">
        <v>95</v>
      </c>
      <c r="K8" s="127" t="s">
        <v>96</v>
      </c>
      <c r="L8" s="127" t="s">
        <v>97</v>
      </c>
      <c r="M8" s="127" t="s">
        <v>98</v>
      </c>
      <c r="N8" s="127" t="s">
        <v>99</v>
      </c>
    </row>
    <row r="9" spans="1:14" ht="33.6" customHeight="1" x14ac:dyDescent="0.3">
      <c r="A9" s="122"/>
      <c r="B9" s="125" t="s">
        <v>959</v>
      </c>
      <c r="C9" s="126"/>
      <c r="D9" s="126"/>
      <c r="E9" s="126"/>
      <c r="F9" s="126"/>
      <c r="G9" s="126"/>
      <c r="H9" s="126"/>
      <c r="I9" s="126"/>
      <c r="J9" s="126"/>
      <c r="K9" s="126"/>
      <c r="L9" s="126"/>
      <c r="M9" s="126"/>
      <c r="N9" s="126"/>
    </row>
    <row r="10" spans="1:14" ht="33" customHeight="1" x14ac:dyDescent="0.3">
      <c r="A10" s="122" t="s">
        <v>833</v>
      </c>
      <c r="B10" s="125" t="s">
        <v>958</v>
      </c>
      <c r="C10" s="124">
        <v>87.188984000000005</v>
      </c>
      <c r="D10" s="123">
        <v>87.188984000000005</v>
      </c>
      <c r="E10" s="123">
        <v>87.188984000000005</v>
      </c>
      <c r="F10" s="123">
        <v>87.188984000000005</v>
      </c>
      <c r="G10" s="123">
        <v>87.188984000000005</v>
      </c>
      <c r="H10" s="123">
        <v>87.188984000000005</v>
      </c>
      <c r="I10" s="123">
        <v>87.188984000000005</v>
      </c>
      <c r="J10" s="123">
        <v>87.188984000000005</v>
      </c>
      <c r="K10" s="123">
        <v>87.188984000000005</v>
      </c>
      <c r="L10" s="123">
        <v>87.188984000000005</v>
      </c>
      <c r="M10" s="123">
        <v>87.188984000000005</v>
      </c>
      <c r="N10" s="123">
        <v>87.188984000000005</v>
      </c>
    </row>
    <row r="11" spans="1:14" ht="27" customHeight="1" x14ac:dyDescent="0.3">
      <c r="A11" s="122" t="s">
        <v>835</v>
      </c>
      <c r="B11" s="122" t="s">
        <v>957</v>
      </c>
      <c r="C11" s="121">
        <v>0</v>
      </c>
      <c r="D11" s="121">
        <v>0</v>
      </c>
      <c r="E11" s="121">
        <v>0</v>
      </c>
      <c r="F11" s="121">
        <v>0</v>
      </c>
      <c r="G11" s="121">
        <v>0</v>
      </c>
      <c r="H11" s="121">
        <v>0</v>
      </c>
      <c r="I11" s="121">
        <v>0</v>
      </c>
      <c r="J11" s="121">
        <v>0</v>
      </c>
      <c r="K11" s="121">
        <v>0</v>
      </c>
      <c r="L11" s="121">
        <v>0</v>
      </c>
      <c r="M11" s="121">
        <v>0</v>
      </c>
      <c r="N11" s="121">
        <v>0</v>
      </c>
    </row>
  </sheetData>
  <pageMargins left="0.23" right="0.31" top="0.75" bottom="0.75" header="0.3" footer="0.3"/>
  <pageSetup scale="75" fitToHeight="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9</vt:i4>
      </vt:variant>
      <vt:variant>
        <vt:lpstr>Rangos con nombre</vt:lpstr>
      </vt:variant>
      <vt:variant>
        <vt:i4>5</vt:i4>
      </vt:variant>
    </vt:vector>
  </HeadingPairs>
  <TitlesOfParts>
    <vt:vector size="14" baseType="lpstr">
      <vt:lpstr>BALANZA</vt:lpstr>
      <vt:lpstr>AGUINADO</vt:lpstr>
      <vt:lpstr>AJUSTE ANUAL</vt:lpstr>
      <vt:lpstr>TABLA</vt:lpstr>
      <vt:lpstr>INPC</vt:lpstr>
      <vt:lpstr>AAI</vt:lpstr>
      <vt:lpstr>COSTO</vt:lpstr>
      <vt:lpstr>PERDIDAS</vt:lpstr>
      <vt:lpstr>PERDIDAS 2</vt:lpstr>
      <vt:lpstr>AGUINADO!Área_de_impresión</vt:lpstr>
      <vt:lpstr>'AJUSTE ANUAL'!Área_de_impresión</vt:lpstr>
      <vt:lpstr>COSTO!Área_de_impresión</vt:lpstr>
      <vt:lpstr>PERDIDAS!Área_de_impresión</vt:lpstr>
      <vt:lpstr>'PERDIDAS 2'!Área_de_impresión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Zuñiga</dc:creator>
  <cp:lastModifiedBy>despa</cp:lastModifiedBy>
  <cp:lastPrinted>2019-11-22T17:40:58Z</cp:lastPrinted>
  <dcterms:created xsi:type="dcterms:W3CDTF">2019-11-21T20:32:34Z</dcterms:created>
  <dcterms:modified xsi:type="dcterms:W3CDTF">2019-11-22T17:41:24Z</dcterms:modified>
</cp:coreProperties>
</file>