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ocuments\COFIDE\DIPLO COSTOS\"/>
    </mc:Choice>
  </mc:AlternateContent>
  <bookViews>
    <workbookView xWindow="0" yWindow="0" windowWidth="20490" windowHeight="7050" activeTab="1"/>
  </bookViews>
  <sheets>
    <sheet name="CC" sheetId="4" r:id="rId1"/>
    <sheet name="MC-PE" sheetId="1" r:id="rId2"/>
    <sheet name="MC-PE (2)" sheetId="2" r:id="rId3"/>
    <sheet name="Simulador" sheetId="5" r:id="rId4"/>
    <sheet name="Edo.Resultados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4" l="1"/>
  <c r="J29" i="3" l="1"/>
  <c r="H24" i="4" l="1"/>
  <c r="F26" i="5"/>
  <c r="H7" i="5" l="1"/>
  <c r="I6" i="5"/>
  <c r="I5" i="5"/>
  <c r="I4" i="5"/>
  <c r="H13" i="5" l="1"/>
  <c r="I7" i="5"/>
  <c r="N3" i="5" s="1"/>
  <c r="F24" i="5" l="1"/>
  <c r="N5" i="5"/>
  <c r="N7" i="5" s="1"/>
  <c r="N10" i="5" s="1"/>
  <c r="F23" i="5"/>
  <c r="F25" i="5" l="1"/>
  <c r="F27" i="5" s="1"/>
  <c r="N13" i="5"/>
  <c r="H35" i="4" l="1"/>
  <c r="H11" i="4"/>
  <c r="F29" i="3"/>
  <c r="G29" i="3" s="1"/>
  <c r="K28" i="3"/>
  <c r="I28" i="3"/>
  <c r="G28" i="3"/>
  <c r="D28" i="3"/>
  <c r="K27" i="3"/>
  <c r="I27" i="3"/>
  <c r="G27" i="3"/>
  <c r="E27" i="3"/>
  <c r="D27" i="3"/>
  <c r="K26" i="3"/>
  <c r="I26" i="3"/>
  <c r="G26" i="3"/>
  <c r="E26" i="3"/>
  <c r="J25" i="3"/>
  <c r="K29" i="3" s="1"/>
  <c r="I25" i="3"/>
  <c r="H25" i="3"/>
  <c r="H29" i="3" s="1"/>
  <c r="I29" i="3" s="1"/>
  <c r="G25" i="3"/>
  <c r="F25" i="3"/>
  <c r="K24" i="3"/>
  <c r="I24" i="3"/>
  <c r="G24" i="3"/>
  <c r="D24" i="3"/>
  <c r="E24" i="3" s="1"/>
  <c r="D23" i="3"/>
  <c r="E28" i="3" s="1"/>
  <c r="C12" i="3"/>
  <c r="D10" i="3" s="1"/>
  <c r="E10" i="3" s="1"/>
  <c r="C11" i="3"/>
  <c r="D8" i="3"/>
  <c r="E8" i="3" s="1"/>
  <c r="D7" i="3"/>
  <c r="D9" i="3" s="1"/>
  <c r="H19" i="1"/>
  <c r="D18" i="1"/>
  <c r="H12" i="1"/>
  <c r="D10" i="1"/>
  <c r="D9" i="1"/>
  <c r="D11" i="1" s="1"/>
  <c r="H21" i="1" l="1"/>
  <c r="E9" i="3"/>
  <c r="D13" i="3"/>
  <c r="E13" i="3" s="1"/>
  <c r="D19" i="1"/>
  <c r="D21" i="1"/>
  <c r="H20" i="1"/>
  <c r="D34" i="1"/>
  <c r="C38" i="1" s="1"/>
  <c r="E11" i="3"/>
  <c r="E12" i="3"/>
  <c r="K25" i="3"/>
  <c r="D35" i="1"/>
  <c r="D25" i="3"/>
  <c r="H10" i="1" l="1"/>
  <c r="H9" i="1"/>
  <c r="D29" i="3"/>
  <c r="E29" i="3" s="1"/>
  <c r="E25" i="3"/>
  <c r="H11" i="1" l="1"/>
  <c r="D25" i="1" s="1"/>
  <c r="D26" i="1"/>
  <c r="C29" i="1" l="1"/>
</calcChain>
</file>

<file path=xl/sharedStrings.xml><?xml version="1.0" encoding="utf-8"?>
<sst xmlns="http://schemas.openxmlformats.org/spreadsheetml/2006/main" count="187" uniqueCount="92">
  <si>
    <t>Precio de Venta</t>
  </si>
  <si>
    <t>Costo Variable unitario</t>
  </si>
  <si>
    <t>Csotos Fijos</t>
  </si>
  <si>
    <t>MARGEN DE CONTRIBUCIÓN</t>
  </si>
  <si>
    <t>MCU</t>
  </si>
  <si>
    <t>PV</t>
  </si>
  <si>
    <t>VENTAS</t>
  </si>
  <si>
    <t>CVU</t>
  </si>
  <si>
    <t>COSTO DE VENTAS</t>
  </si>
  <si>
    <t>COSTOS FIJOS</t>
  </si>
  <si>
    <t>UTILIDAD/PÉRDIDA (OPERATIVA)</t>
  </si>
  <si>
    <t>PE UNIDADES</t>
  </si>
  <si>
    <t>PE UNIDADES DE VENTA.</t>
  </si>
  <si>
    <t>CF</t>
  </si>
  <si>
    <t>RMC</t>
  </si>
  <si>
    <t>UNIDADES</t>
  </si>
  <si>
    <t>PE. UNIDADES</t>
  </si>
  <si>
    <t>RMC =</t>
  </si>
  <si>
    <t>COSTOS VARIABLES</t>
  </si>
  <si>
    <t>MARVELLA S.A.  de  C.V.</t>
  </si>
  <si>
    <t>Estado de Resultados Integral</t>
  </si>
  <si>
    <t>Del 1 de Enero al 31 de Diciembre 20X1</t>
  </si>
  <si>
    <t>Cifras en Pesos</t>
  </si>
  <si>
    <t>%</t>
  </si>
  <si>
    <t>Ventas</t>
  </si>
  <si>
    <t>Costo de Ventas</t>
  </si>
  <si>
    <t>Utilidad Bruta</t>
  </si>
  <si>
    <t>Gastos de Operación</t>
  </si>
  <si>
    <t>Gastos de Venta</t>
  </si>
  <si>
    <t>Gastos de Admon.</t>
  </si>
  <si>
    <t>Utilidad de Operación</t>
  </si>
  <si>
    <t>MARVELLA S.A. de  C.V.</t>
  </si>
  <si>
    <t>CONSOLIDADO</t>
  </si>
  <si>
    <t>"A"</t>
  </si>
  <si>
    <t>"B"</t>
  </si>
  <si>
    <t>"C"</t>
  </si>
  <si>
    <t>Centro de Costos</t>
  </si>
  <si>
    <t>Cta.Entidad</t>
  </si>
  <si>
    <t>Descripción Cta.</t>
  </si>
  <si>
    <t>Importe</t>
  </si>
  <si>
    <t>Cta.</t>
  </si>
  <si>
    <t>Gerencia de Ventas- Tampico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</si>
  <si>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</si>
  <si>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</si>
  <si>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t>Comisiones s/ventas</t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</si>
  <si>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</si>
  <si>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</si>
  <si>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t>Gerencia de Ventas- Veracruz</t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</si>
  <si>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</si>
  <si>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t>Gerencia de Ventas- Jalapa</t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</si>
  <si>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</si>
  <si>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t>Gerencia de Ventas- Morelia</t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</si>
  <si>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</si>
  <si>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Gerencia de Ventas- San Luis</t>
  </si>
  <si>
    <t>3020-000-00</t>
  </si>
  <si>
    <t>Inventario</t>
  </si>
  <si>
    <t>Materia Prima</t>
  </si>
  <si>
    <t>Artìculos Terminados</t>
  </si>
  <si>
    <t>INDIVIDUAL/ POR UNIDAD</t>
  </si>
  <si>
    <t>VOLUMEN</t>
  </si>
  <si>
    <t>Precio</t>
  </si>
  <si>
    <t>Ingresos Totales</t>
  </si>
  <si>
    <t>PRECIO PROMEDIO DE VENTA</t>
  </si>
  <si>
    <t>CV UNITARIO</t>
  </si>
  <si>
    <t>INGRESO TOTAL</t>
  </si>
  <si>
    <t>COSTO VARIBLE ( EL DE FACTURA)</t>
  </si>
  <si>
    <t>PE=  CF/MCU</t>
  </si>
  <si>
    <t>TOTAL DE COSTO VARIABLE</t>
  </si>
  <si>
    <t>Si  cada unidad me deja :</t>
  </si>
  <si>
    <t>Seguro</t>
  </si>
  <si>
    <t>INGRESOS</t>
  </si>
  <si>
    <t>COSTOS VARIABLE</t>
  </si>
  <si>
    <t>CONTRIBUCIÓN MARGINAL</t>
  </si>
  <si>
    <t>GANE A NIVEL TOTAL POR OPERACIONES REGIONALES</t>
  </si>
  <si>
    <t>Papelería</t>
  </si>
  <si>
    <t>Capacitación</t>
  </si>
  <si>
    <t>Intereses Financiamiento</t>
  </si>
  <si>
    <t>Comisiones s/vta.</t>
  </si>
  <si>
    <t>Publicidad</t>
  </si>
  <si>
    <t>Producto "A"</t>
  </si>
  <si>
    <t>Unidades</t>
  </si>
  <si>
    <t>Qué volumen de productos / servicios necesito para estar arriba de mi PE???</t>
  </si>
  <si>
    <t>Qué producto / servicio te da utilidad???</t>
  </si>
  <si>
    <t>Qué producto / servicio te da mayor margen??</t>
  </si>
  <si>
    <t>Viáticos</t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</si>
  <si>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>-001</t>
    </r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</si>
  <si>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>-002</t>
    </r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</si>
  <si>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>-003</t>
    </r>
  </si>
  <si>
    <r>
      <t>60</t>
    </r>
    <r>
      <rPr>
        <b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>-000-00</t>
    </r>
  </si>
  <si>
    <t>Gasolina</t>
  </si>
  <si>
    <t>Producción en Proceso</t>
  </si>
  <si>
    <t>Simulador que pasa si… lo das a das a ______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</si>
</sst>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3" fontId="0" fillId="0" borderId="0" xfId="1" applyFont="1"/>
    <xf numFmtId="0" fontId="2" fillId="0" borderId="1" xfId="0" applyFont="1" applyBorder="1"/>
    <xf numFmtId="43" fontId="0" fillId="0" borderId="0" xfId="0" applyNumberFormat="1"/>
    <xf numFmtId="43" fontId="0" fillId="0" borderId="2" xfId="0" applyNumberFormat="1" applyBorder="1"/>
    <xf numFmtId="43" fontId="0" fillId="0" borderId="2" xfId="1" applyFont="1" applyBorder="1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0" xfId="0" applyNumberFormat="1" applyBorder="1" applyAlignment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2" xfId="1" applyNumberFormat="1" applyFont="1" applyBorder="1"/>
    <xf numFmtId="0" fontId="0" fillId="0" borderId="9" xfId="0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2" xfId="2" applyFont="1" applyBorder="1"/>
    <xf numFmtId="0" fontId="0" fillId="0" borderId="2" xfId="0" applyBorder="1"/>
    <xf numFmtId="9" fontId="0" fillId="0" borderId="0" xfId="2" applyFont="1" applyBorder="1"/>
    <xf numFmtId="0" fontId="0" fillId="0" borderId="0" xfId="0" applyAlignment="1">
      <alignment horizontal="center"/>
    </xf>
    <xf numFmtId="43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43" fontId="2" fillId="0" borderId="0" xfId="1" applyFont="1" applyBorder="1"/>
    <xf numFmtId="43" fontId="2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43" fontId="0" fillId="0" borderId="1" xfId="1" applyFont="1" applyBorder="1" applyAlignment="1"/>
    <xf numFmtId="164" fontId="0" fillId="0" borderId="1" xfId="1" applyNumberFormat="1" applyFont="1" applyBorder="1" applyAlignment="1"/>
    <xf numFmtId="43" fontId="0" fillId="0" borderId="1" xfId="1" applyFont="1" applyFill="1" applyBorder="1" applyAlignment="1"/>
    <xf numFmtId="164" fontId="0" fillId="0" borderId="1" xfId="0" applyNumberFormat="1" applyBorder="1" applyAlignment="1"/>
    <xf numFmtId="43" fontId="2" fillId="0" borderId="1" xfId="1" applyFont="1" applyBorder="1" applyAlignment="1">
      <alignment horizontal="left"/>
    </xf>
    <xf numFmtId="43" fontId="2" fillId="0" borderId="11" xfId="1" applyFont="1" applyBorder="1" applyAlignment="1"/>
    <xf numFmtId="164" fontId="0" fillId="0" borderId="1" xfId="1" applyNumberFormat="1" applyFont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43" fontId="0" fillId="2" borderId="1" xfId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4" borderId="0" xfId="1" applyFont="1" applyFill="1" applyAlignment="1">
      <alignment horizontal="center"/>
    </xf>
    <xf numFmtId="0" fontId="0" fillId="4" borderId="0" xfId="0" applyFill="1"/>
    <xf numFmtId="43" fontId="2" fillId="5" borderId="1" xfId="1" applyFont="1" applyFill="1" applyBorder="1"/>
    <xf numFmtId="0" fontId="2" fillId="4" borderId="0" xfId="0" applyFont="1" applyFill="1"/>
    <xf numFmtId="43" fontId="0" fillId="5" borderId="0" xfId="1" applyFont="1" applyFill="1"/>
    <xf numFmtId="0" fontId="2" fillId="5" borderId="0" xfId="0" applyFont="1" applyFill="1"/>
    <xf numFmtId="43" fontId="2" fillId="5" borderId="0" xfId="1" applyFont="1" applyFill="1"/>
    <xf numFmtId="0" fontId="0" fillId="5" borderId="1" xfId="0" applyFill="1" applyBorder="1"/>
    <xf numFmtId="9" fontId="0" fillId="0" borderId="0" xfId="2" applyFont="1"/>
    <xf numFmtId="43" fontId="0" fillId="0" borderId="3" xfId="1" applyFont="1" applyBorder="1"/>
    <xf numFmtId="0" fontId="0" fillId="6" borderId="1" xfId="0" applyFill="1" applyBorder="1"/>
    <xf numFmtId="0" fontId="0" fillId="6" borderId="0" xfId="0" applyFill="1"/>
    <xf numFmtId="43" fontId="2" fillId="6" borderId="1" xfId="1" applyFont="1" applyFill="1" applyBorder="1"/>
    <xf numFmtId="0" fontId="3" fillId="3" borderId="0" xfId="0" applyFont="1" applyFill="1" applyAlignment="1">
      <alignment horizontal="center"/>
    </xf>
    <xf numFmtId="0" fontId="2" fillId="2" borderId="0" xfId="0" applyFont="1" applyFill="1" applyBorder="1"/>
    <xf numFmtId="43" fontId="2" fillId="2" borderId="0" xfId="0" applyNumberFormat="1" applyFont="1" applyFill="1" applyBorder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165" fontId="2" fillId="0" borderId="11" xfId="1" applyNumberFormat="1" applyFont="1" applyBorder="1" applyAlignment="1"/>
    <xf numFmtId="165" fontId="0" fillId="0" borderId="1" xfId="0" applyNumberForma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5</xdr:row>
      <xdr:rowOff>95250</xdr:rowOff>
    </xdr:from>
    <xdr:to>
      <xdr:col>3</xdr:col>
      <xdr:colOff>628650</xdr:colOff>
      <xdr:row>10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</xdr:row>
      <xdr:rowOff>114300</xdr:rowOff>
    </xdr:from>
    <xdr:to>
      <xdr:col>4</xdr:col>
      <xdr:colOff>428625</xdr:colOff>
      <xdr:row>6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7</xdr:row>
      <xdr:rowOff>123825</xdr:rowOff>
    </xdr:from>
    <xdr:to>
      <xdr:col>4</xdr:col>
      <xdr:colOff>419100</xdr:colOff>
      <xdr:row>7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8</xdr:row>
      <xdr:rowOff>114300</xdr:rowOff>
    </xdr:from>
    <xdr:to>
      <xdr:col>4</xdr:col>
      <xdr:colOff>428625</xdr:colOff>
      <xdr:row>8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9</xdr:row>
      <xdr:rowOff>104775</xdr:rowOff>
    </xdr:from>
    <xdr:to>
      <xdr:col>4</xdr:col>
      <xdr:colOff>438150</xdr:colOff>
      <xdr:row>9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</xdr:row>
      <xdr:rowOff>85725</xdr:rowOff>
    </xdr:from>
    <xdr:to>
      <xdr:col>4</xdr:col>
      <xdr:colOff>428625</xdr:colOff>
      <xdr:row>5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31</xdr:row>
      <xdr:rowOff>57150</xdr:rowOff>
    </xdr:from>
    <xdr:to>
      <xdr:col>3</xdr:col>
      <xdr:colOff>647700</xdr:colOff>
      <xdr:row>33</xdr:row>
      <xdr:rowOff>171450</xdr:rowOff>
    </xdr:to>
    <xdr:cxnSp macro="">
      <xdr:nvCxnSpPr>
        <xdr:cNvPr id="14" name="16 Conector recto"/>
        <xdr:cNvCxnSpPr/>
      </xdr:nvCxnSpPr>
      <xdr:spPr>
        <a:xfrm>
          <a:off x="3457575" y="61531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114300</xdr:rowOff>
    </xdr:from>
    <xdr:to>
      <xdr:col>4</xdr:col>
      <xdr:colOff>428625</xdr:colOff>
      <xdr:row>32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33</xdr:row>
      <xdr:rowOff>123825</xdr:rowOff>
    </xdr:from>
    <xdr:to>
      <xdr:col>4</xdr:col>
      <xdr:colOff>419100</xdr:colOff>
      <xdr:row>33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31</xdr:row>
      <xdr:rowOff>57150</xdr:rowOff>
    </xdr:from>
    <xdr:to>
      <xdr:col>4</xdr:col>
      <xdr:colOff>428625</xdr:colOff>
      <xdr:row>31</xdr:row>
      <xdr:rowOff>57151</xdr:rowOff>
    </xdr:to>
    <xdr:cxnSp macro="">
      <xdr:nvCxnSpPr>
        <xdr:cNvPr id="19" name="21 Conector recto de flecha"/>
        <xdr:cNvCxnSpPr/>
      </xdr:nvCxnSpPr>
      <xdr:spPr>
        <a:xfrm flipV="1">
          <a:off x="2876550" y="6153150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18</xdr:row>
      <xdr:rowOff>95250</xdr:rowOff>
    </xdr:from>
    <xdr:to>
      <xdr:col>3</xdr:col>
      <xdr:colOff>628650</xdr:colOff>
      <xdr:row>23</xdr:row>
      <xdr:rowOff>19050</xdr:rowOff>
    </xdr:to>
    <xdr:cxnSp macro="">
      <xdr:nvCxnSpPr>
        <xdr:cNvPr id="20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19</xdr:row>
      <xdr:rowOff>114300</xdr:rowOff>
    </xdr:from>
    <xdr:to>
      <xdr:col>4</xdr:col>
      <xdr:colOff>428625</xdr:colOff>
      <xdr:row>19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20</xdr:row>
      <xdr:rowOff>123825</xdr:rowOff>
    </xdr:from>
    <xdr:to>
      <xdr:col>4</xdr:col>
      <xdr:colOff>419100</xdr:colOff>
      <xdr:row>20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21</xdr:row>
      <xdr:rowOff>114300</xdr:rowOff>
    </xdr:from>
    <xdr:to>
      <xdr:col>4</xdr:col>
      <xdr:colOff>428625</xdr:colOff>
      <xdr:row>21</xdr:row>
      <xdr:rowOff>123825</xdr:rowOff>
    </xdr:to>
    <xdr:cxnSp macro="">
      <xdr:nvCxnSpPr>
        <xdr:cNvPr id="23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22</xdr:row>
      <xdr:rowOff>104775</xdr:rowOff>
    </xdr:from>
    <xdr:to>
      <xdr:col>4</xdr:col>
      <xdr:colOff>438150</xdr:colOff>
      <xdr:row>22</xdr:row>
      <xdr:rowOff>114300</xdr:rowOff>
    </xdr:to>
    <xdr:cxnSp macro="">
      <xdr:nvCxnSpPr>
        <xdr:cNvPr id="24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18</xdr:row>
      <xdr:rowOff>85725</xdr:rowOff>
    </xdr:from>
    <xdr:to>
      <xdr:col>4</xdr:col>
      <xdr:colOff>428625</xdr:colOff>
      <xdr:row>18</xdr:row>
      <xdr:rowOff>85726</xdr:rowOff>
    </xdr:to>
    <xdr:cxnSp macro="">
      <xdr:nvCxnSpPr>
        <xdr:cNvPr id="25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41</xdr:row>
      <xdr:rowOff>57150</xdr:rowOff>
    </xdr:from>
    <xdr:to>
      <xdr:col>3</xdr:col>
      <xdr:colOff>647700</xdr:colOff>
      <xdr:row>43</xdr:row>
      <xdr:rowOff>171450</xdr:rowOff>
    </xdr:to>
    <xdr:cxnSp macro="">
      <xdr:nvCxnSpPr>
        <xdr:cNvPr id="26" name="16 Conector recto"/>
        <xdr:cNvCxnSpPr/>
      </xdr:nvCxnSpPr>
      <xdr:spPr>
        <a:xfrm>
          <a:off x="3457575" y="59626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42</xdr:row>
      <xdr:rowOff>114300</xdr:rowOff>
    </xdr:from>
    <xdr:to>
      <xdr:col>4</xdr:col>
      <xdr:colOff>428625</xdr:colOff>
      <xdr:row>42</xdr:row>
      <xdr:rowOff>123825</xdr:rowOff>
    </xdr:to>
    <xdr:cxnSp macro="">
      <xdr:nvCxnSpPr>
        <xdr:cNvPr id="27" name="17 Conector recto de flecha"/>
        <xdr:cNvCxnSpPr/>
      </xdr:nvCxnSpPr>
      <xdr:spPr>
        <a:xfrm flipV="1">
          <a:off x="3457575" y="6210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43</xdr:row>
      <xdr:rowOff>123825</xdr:rowOff>
    </xdr:from>
    <xdr:to>
      <xdr:col>4</xdr:col>
      <xdr:colOff>419100</xdr:colOff>
      <xdr:row>43</xdr:row>
      <xdr:rowOff>133350</xdr:rowOff>
    </xdr:to>
    <xdr:cxnSp macro="">
      <xdr:nvCxnSpPr>
        <xdr:cNvPr id="28" name="18 Conector recto de flecha"/>
        <xdr:cNvCxnSpPr/>
      </xdr:nvCxnSpPr>
      <xdr:spPr>
        <a:xfrm flipV="1">
          <a:off x="3448050" y="6410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41</xdr:row>
      <xdr:rowOff>57150</xdr:rowOff>
    </xdr:from>
    <xdr:to>
      <xdr:col>4</xdr:col>
      <xdr:colOff>428625</xdr:colOff>
      <xdr:row>41</xdr:row>
      <xdr:rowOff>57151</xdr:rowOff>
    </xdr:to>
    <xdr:cxnSp macro="">
      <xdr:nvCxnSpPr>
        <xdr:cNvPr id="29" name="21 Conector recto de flecha"/>
        <xdr:cNvCxnSpPr/>
      </xdr:nvCxnSpPr>
      <xdr:spPr>
        <a:xfrm flipV="1">
          <a:off x="2876550" y="5962650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opLeftCell="A31" zoomScaleNormal="100" workbookViewId="0">
      <selection activeCell="J43" sqref="J43"/>
    </sheetView>
  </sheetViews>
  <sheetFormatPr baseColWidth="10" defaultRowHeight="15" x14ac:dyDescent="0.25"/>
  <cols>
    <col min="3" max="3" width="19.42578125" customWidth="1"/>
    <col min="6" max="6" width="16.140625" bestFit="1" customWidth="1"/>
    <col min="7" max="7" width="27.140625" bestFit="1" customWidth="1"/>
    <col min="8" max="8" width="13.140625" bestFit="1" customWidth="1"/>
  </cols>
  <sheetData>
    <row r="1" spans="1:10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10" x14ac:dyDescent="0.25">
      <c r="A2" s="51"/>
      <c r="B2" s="51"/>
      <c r="C2" s="51"/>
      <c r="D2" s="51"/>
      <c r="E2" s="51"/>
      <c r="F2" s="79" t="s">
        <v>36</v>
      </c>
      <c r="G2" s="79"/>
      <c r="H2" s="79"/>
      <c r="I2" s="51"/>
    </row>
    <row r="3" spans="1:10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10" x14ac:dyDescent="0.25">
      <c r="A4" s="51"/>
      <c r="B4" s="51"/>
      <c r="C4" s="51"/>
      <c r="D4" s="51"/>
      <c r="E4" s="51"/>
      <c r="F4" s="52" t="s">
        <v>37</v>
      </c>
      <c r="G4" s="52" t="s">
        <v>38</v>
      </c>
      <c r="H4" s="52" t="s">
        <v>39</v>
      </c>
      <c r="I4" s="51"/>
    </row>
    <row r="5" spans="1:10" x14ac:dyDescent="0.25">
      <c r="A5" s="51"/>
      <c r="B5" s="52" t="s">
        <v>40</v>
      </c>
      <c r="C5" s="52" t="s">
        <v>38</v>
      </c>
      <c r="D5" s="51"/>
      <c r="E5" s="51"/>
      <c r="F5" s="51"/>
      <c r="G5" s="51"/>
      <c r="H5" s="51"/>
      <c r="I5" s="51"/>
    </row>
    <row r="6" spans="1:10" x14ac:dyDescent="0.25">
      <c r="A6" s="51"/>
      <c r="B6" s="53" t="s">
        <v>43</v>
      </c>
      <c r="C6" s="53" t="s">
        <v>44</v>
      </c>
      <c r="D6" s="51"/>
      <c r="E6" s="51"/>
      <c r="F6" s="53" t="s">
        <v>45</v>
      </c>
      <c r="G6" s="53" t="s">
        <v>41</v>
      </c>
      <c r="H6" s="54">
        <v>40000</v>
      </c>
      <c r="I6" s="51"/>
    </row>
    <row r="7" spans="1:10" x14ac:dyDescent="0.25">
      <c r="A7" s="51"/>
      <c r="B7" s="51"/>
      <c r="C7" s="51"/>
      <c r="D7" s="51"/>
      <c r="E7" s="51"/>
      <c r="F7" s="53" t="s">
        <v>46</v>
      </c>
      <c r="G7" s="53" t="s">
        <v>47</v>
      </c>
      <c r="H7" s="54">
        <v>36000</v>
      </c>
      <c r="I7" s="51"/>
    </row>
    <row r="8" spans="1:10" x14ac:dyDescent="0.25">
      <c r="A8" s="51"/>
      <c r="B8" s="51"/>
      <c r="C8" s="51"/>
      <c r="D8" s="51"/>
      <c r="E8" s="51"/>
      <c r="F8" s="53" t="s">
        <v>48</v>
      </c>
      <c r="G8" s="53" t="s">
        <v>49</v>
      </c>
      <c r="H8" s="54">
        <v>30000</v>
      </c>
      <c r="I8" s="51"/>
    </row>
    <row r="9" spans="1:10" x14ac:dyDescent="0.25">
      <c r="A9" s="51"/>
      <c r="B9" s="51"/>
      <c r="C9" s="51"/>
      <c r="D9" s="51"/>
      <c r="E9" s="51"/>
      <c r="F9" s="53" t="s">
        <v>50</v>
      </c>
      <c r="G9" s="53" t="s">
        <v>51</v>
      </c>
      <c r="H9" s="54">
        <v>24000</v>
      </c>
      <c r="I9" s="51"/>
    </row>
    <row r="10" spans="1:10" x14ac:dyDescent="0.25">
      <c r="A10" s="51"/>
      <c r="B10" s="51"/>
      <c r="C10" s="51"/>
      <c r="D10" s="51"/>
      <c r="E10" s="51"/>
      <c r="F10" s="53" t="s">
        <v>52</v>
      </c>
      <c r="G10" s="53" t="s">
        <v>53</v>
      </c>
      <c r="H10" s="54">
        <v>35000</v>
      </c>
      <c r="I10" s="51"/>
    </row>
    <row r="11" spans="1:10" x14ac:dyDescent="0.25">
      <c r="A11" s="51"/>
      <c r="B11" s="51"/>
      <c r="C11" s="51"/>
      <c r="D11" s="51"/>
      <c r="E11" s="51"/>
      <c r="F11" s="51"/>
      <c r="G11" s="55" t="s">
        <v>42</v>
      </c>
      <c r="H11" s="56">
        <f>SUM(H6:H10)</f>
        <v>165000</v>
      </c>
      <c r="I11" s="51"/>
    </row>
    <row r="12" spans="1:10" x14ac:dyDescent="0.25">
      <c r="A12" s="51"/>
      <c r="B12" s="51"/>
      <c r="C12" s="51"/>
      <c r="D12" s="51"/>
      <c r="E12" s="51"/>
      <c r="F12" s="51"/>
      <c r="G12" s="76"/>
      <c r="H12" s="77"/>
      <c r="I12" s="51"/>
      <c r="J12" s="3"/>
    </row>
    <row r="13" spans="1:10" x14ac:dyDescent="0.25">
      <c r="A13" s="51"/>
      <c r="B13" s="51"/>
      <c r="C13" s="51"/>
      <c r="D13" s="51"/>
      <c r="E13" s="51"/>
      <c r="F13" s="51"/>
      <c r="G13" s="76"/>
      <c r="H13" s="77"/>
      <c r="I13" s="51"/>
    </row>
    <row r="14" spans="1:10" x14ac:dyDescent="0.25">
      <c r="A14" s="51"/>
      <c r="B14" s="51"/>
      <c r="C14" s="51"/>
      <c r="D14" s="51"/>
      <c r="E14" s="51"/>
      <c r="F14" s="51"/>
      <c r="G14" s="76"/>
      <c r="H14" s="77"/>
      <c r="I14" s="51"/>
    </row>
    <row r="15" spans="1:10" x14ac:dyDescent="0.25">
      <c r="B15" s="51"/>
      <c r="C15" s="51"/>
      <c r="D15" s="51"/>
      <c r="E15" s="51"/>
      <c r="F15" s="78" t="s">
        <v>36</v>
      </c>
      <c r="G15" s="78"/>
      <c r="H15" s="78"/>
    </row>
    <row r="16" spans="1:10" x14ac:dyDescent="0.25">
      <c r="B16" s="51"/>
      <c r="C16" s="51"/>
      <c r="D16" s="51"/>
      <c r="E16" s="51"/>
      <c r="F16" s="51"/>
      <c r="G16" s="51"/>
      <c r="H16" s="51"/>
    </row>
    <row r="17" spans="1:9" x14ac:dyDescent="0.25">
      <c r="B17" s="51"/>
      <c r="C17" s="51"/>
      <c r="D17" s="51"/>
      <c r="E17" s="51"/>
      <c r="F17" s="52" t="s">
        <v>37</v>
      </c>
      <c r="G17" s="52" t="s">
        <v>38</v>
      </c>
      <c r="H17" s="52" t="s">
        <v>39</v>
      </c>
    </row>
    <row r="18" spans="1:9" x14ac:dyDescent="0.25">
      <c r="B18" s="52" t="s">
        <v>40</v>
      </c>
      <c r="C18" s="52" t="s">
        <v>38</v>
      </c>
      <c r="D18" s="51"/>
      <c r="E18" s="51"/>
      <c r="F18" s="51"/>
      <c r="G18" s="51"/>
      <c r="H18" s="51"/>
    </row>
    <row r="19" spans="1:9" x14ac:dyDescent="0.25">
      <c r="B19" s="53" t="s">
        <v>88</v>
      </c>
      <c r="C19" s="53" t="s">
        <v>89</v>
      </c>
      <c r="D19" s="51"/>
      <c r="E19" s="51"/>
      <c r="F19" s="53" t="s">
        <v>45</v>
      </c>
      <c r="G19" s="53" t="s">
        <v>41</v>
      </c>
      <c r="H19" s="54">
        <v>20000</v>
      </c>
    </row>
    <row r="20" spans="1:9" x14ac:dyDescent="0.25">
      <c r="B20" s="51"/>
      <c r="C20" s="51"/>
      <c r="D20" s="51"/>
      <c r="E20" s="51"/>
      <c r="F20" s="53" t="s">
        <v>46</v>
      </c>
      <c r="G20" s="53" t="s">
        <v>47</v>
      </c>
      <c r="H20" s="54">
        <v>18000</v>
      </c>
    </row>
    <row r="21" spans="1:9" x14ac:dyDescent="0.25">
      <c r="B21" s="51"/>
      <c r="C21" s="51"/>
      <c r="D21" s="51"/>
      <c r="E21" s="51"/>
      <c r="F21" s="53" t="s">
        <v>48</v>
      </c>
      <c r="G21" s="53" t="s">
        <v>49</v>
      </c>
      <c r="H21" s="54">
        <v>15000</v>
      </c>
    </row>
    <row r="22" spans="1:9" x14ac:dyDescent="0.25">
      <c r="B22" s="51"/>
      <c r="C22" s="51"/>
      <c r="D22" s="51"/>
      <c r="E22" s="51"/>
      <c r="F22" s="53" t="s">
        <v>50</v>
      </c>
      <c r="G22" s="53" t="s">
        <v>51</v>
      </c>
      <c r="H22" s="54">
        <v>12000</v>
      </c>
    </row>
    <row r="23" spans="1:9" x14ac:dyDescent="0.25">
      <c r="B23" s="51"/>
      <c r="C23" s="51"/>
      <c r="D23" s="51"/>
      <c r="E23" s="51"/>
      <c r="F23" s="53" t="s">
        <v>52</v>
      </c>
      <c r="G23" s="53" t="s">
        <v>53</v>
      </c>
      <c r="H23" s="54">
        <v>14000</v>
      </c>
    </row>
    <row r="24" spans="1:9" x14ac:dyDescent="0.25">
      <c r="B24" s="51"/>
      <c r="C24" s="51"/>
      <c r="D24" s="51"/>
      <c r="E24" s="51"/>
      <c r="F24" s="51"/>
      <c r="G24" s="55" t="s">
        <v>42</v>
      </c>
      <c r="H24" s="56">
        <f>SUM(H19:H23)</f>
        <v>79000</v>
      </c>
    </row>
    <row r="25" spans="1:9" x14ac:dyDescent="0.25">
      <c r="B25" s="51"/>
      <c r="C25" s="51"/>
      <c r="D25" s="51"/>
      <c r="E25" s="51"/>
      <c r="F25" s="51"/>
      <c r="G25" s="76"/>
      <c r="H25" s="77"/>
    </row>
    <row r="26" spans="1:9" x14ac:dyDescent="0.25">
      <c r="B26" s="51"/>
      <c r="C26" s="51"/>
      <c r="D26" s="51"/>
      <c r="E26" s="51"/>
      <c r="F26" s="51"/>
      <c r="G26" s="76"/>
      <c r="H26" s="77"/>
    </row>
    <row r="28" spans="1:9" x14ac:dyDescent="0.25">
      <c r="A28" s="51"/>
      <c r="B28" s="51"/>
      <c r="C28" s="51"/>
      <c r="D28" s="51"/>
      <c r="E28" s="51"/>
      <c r="F28" s="80" t="s">
        <v>36</v>
      </c>
      <c r="G28" s="80"/>
      <c r="H28" s="80"/>
      <c r="I28" s="51"/>
    </row>
    <row r="29" spans="1:9" x14ac:dyDescent="0.25">
      <c r="A29" s="51"/>
      <c r="B29" s="51"/>
      <c r="C29" s="51"/>
      <c r="D29" s="51"/>
      <c r="E29" s="51"/>
      <c r="F29" s="51"/>
      <c r="G29" s="51"/>
      <c r="H29" s="51"/>
      <c r="I29" s="51"/>
    </row>
    <row r="30" spans="1:9" x14ac:dyDescent="0.25">
      <c r="A30" s="51"/>
      <c r="B30" s="51"/>
      <c r="C30" s="51"/>
      <c r="D30" s="51"/>
      <c r="E30" s="51"/>
      <c r="F30" s="52" t="s">
        <v>37</v>
      </c>
      <c r="G30" s="52" t="s">
        <v>38</v>
      </c>
      <c r="H30" s="52" t="s">
        <v>39</v>
      </c>
      <c r="I30" s="51"/>
    </row>
    <row r="31" spans="1:9" x14ac:dyDescent="0.25">
      <c r="A31" s="51"/>
      <c r="B31" s="52" t="s">
        <v>40</v>
      </c>
      <c r="C31" s="52" t="s">
        <v>38</v>
      </c>
      <c r="D31" s="51"/>
      <c r="E31" s="51"/>
      <c r="F31" s="51"/>
      <c r="G31" s="51"/>
      <c r="H31" s="51"/>
      <c r="I31" s="51"/>
    </row>
    <row r="32" spans="1:9" x14ac:dyDescent="0.25">
      <c r="A32" s="51"/>
      <c r="B32" s="53" t="s">
        <v>54</v>
      </c>
      <c r="C32" s="53" t="s">
        <v>55</v>
      </c>
      <c r="D32" s="51"/>
      <c r="E32" s="51"/>
      <c r="F32" s="53" t="s">
        <v>85</v>
      </c>
      <c r="G32" s="53" t="s">
        <v>56</v>
      </c>
      <c r="H32" s="54">
        <v>13680</v>
      </c>
      <c r="I32" s="51"/>
    </row>
    <row r="33" spans="1:9" x14ac:dyDescent="0.25">
      <c r="A33" s="51"/>
      <c r="B33" s="51"/>
      <c r="C33" s="51"/>
      <c r="D33" s="51"/>
      <c r="E33" s="51"/>
      <c r="F33" s="53" t="s">
        <v>86</v>
      </c>
      <c r="G33" s="53" t="s">
        <v>90</v>
      </c>
      <c r="H33" s="54">
        <v>49637</v>
      </c>
      <c r="I33" s="51"/>
    </row>
    <row r="34" spans="1:9" x14ac:dyDescent="0.25">
      <c r="A34" s="51"/>
      <c r="B34" s="51"/>
      <c r="C34" s="51"/>
      <c r="D34" s="51"/>
      <c r="E34" s="51"/>
      <c r="F34" s="53" t="s">
        <v>87</v>
      </c>
      <c r="G34" s="53" t="s">
        <v>57</v>
      </c>
      <c r="H34" s="54">
        <v>28455</v>
      </c>
      <c r="I34" s="51"/>
    </row>
    <row r="35" spans="1:9" x14ac:dyDescent="0.25">
      <c r="A35" s="51"/>
      <c r="B35" s="51"/>
      <c r="C35" s="51"/>
      <c r="D35" s="51"/>
      <c r="E35" s="51"/>
      <c r="F35" s="51"/>
      <c r="G35" s="55" t="s">
        <v>42</v>
      </c>
      <c r="H35" s="56">
        <f>SUM(H32:H34)</f>
        <v>91772</v>
      </c>
      <c r="I35" s="51"/>
    </row>
    <row r="38" spans="1:9" x14ac:dyDescent="0.25">
      <c r="A38" s="51"/>
      <c r="B38" s="51"/>
      <c r="C38" s="51"/>
      <c r="D38" s="51"/>
      <c r="E38" s="51"/>
      <c r="F38" s="80" t="s">
        <v>36</v>
      </c>
      <c r="G38" s="80"/>
      <c r="H38" s="80"/>
      <c r="I38" s="51"/>
    </row>
    <row r="39" spans="1:9" x14ac:dyDescent="0.25">
      <c r="A39" s="51"/>
      <c r="B39" s="51"/>
      <c r="C39" s="51"/>
      <c r="D39" s="51"/>
      <c r="E39" s="51"/>
      <c r="F39" s="51"/>
      <c r="G39" s="51"/>
      <c r="H39" s="51"/>
      <c r="I39" s="51"/>
    </row>
    <row r="40" spans="1:9" x14ac:dyDescent="0.25">
      <c r="A40" s="51"/>
      <c r="B40" s="51"/>
      <c r="C40" s="51"/>
      <c r="D40" s="51"/>
      <c r="E40" s="51"/>
      <c r="F40" s="52" t="s">
        <v>37</v>
      </c>
      <c r="G40" s="52" t="s">
        <v>38</v>
      </c>
      <c r="H40" s="52" t="s">
        <v>39</v>
      </c>
      <c r="I40" s="51"/>
    </row>
    <row r="41" spans="1:9" x14ac:dyDescent="0.25">
      <c r="A41" s="51"/>
      <c r="B41" s="52" t="s">
        <v>40</v>
      </c>
      <c r="C41" s="52" t="s">
        <v>38</v>
      </c>
      <c r="D41" s="51"/>
      <c r="E41" s="51"/>
      <c r="F41" s="51"/>
      <c r="G41" s="51"/>
      <c r="H41" s="51"/>
      <c r="I41" s="51"/>
    </row>
    <row r="42" spans="1:9" x14ac:dyDescent="0.25">
      <c r="A42" s="51"/>
      <c r="B42" s="53" t="s">
        <v>54</v>
      </c>
      <c r="C42" s="53" t="s">
        <v>55</v>
      </c>
      <c r="D42" s="51"/>
      <c r="E42" s="51"/>
      <c r="F42" s="53" t="s">
        <v>85</v>
      </c>
      <c r="G42" s="53"/>
      <c r="H42" s="54">
        <v>13680</v>
      </c>
      <c r="I42" s="51"/>
    </row>
    <row r="43" spans="1:9" x14ac:dyDescent="0.25">
      <c r="A43" s="51"/>
      <c r="B43" s="51"/>
      <c r="C43" s="51"/>
      <c r="D43" s="51"/>
      <c r="E43" s="51"/>
      <c r="F43" s="53" t="s">
        <v>86</v>
      </c>
      <c r="G43" s="53"/>
      <c r="H43" s="54">
        <v>49637</v>
      </c>
      <c r="I43" s="51"/>
    </row>
    <row r="44" spans="1:9" x14ac:dyDescent="0.25">
      <c r="A44" s="51"/>
      <c r="B44" s="51"/>
      <c r="C44" s="51"/>
      <c r="D44" s="51"/>
      <c r="E44" s="51"/>
      <c r="F44" s="53" t="s">
        <v>87</v>
      </c>
      <c r="G44" s="53"/>
      <c r="H44" s="54">
        <v>28455</v>
      </c>
      <c r="I44" s="51"/>
    </row>
    <row r="45" spans="1:9" x14ac:dyDescent="0.25">
      <c r="A45" s="51"/>
      <c r="B45" s="51"/>
      <c r="C45" s="51"/>
      <c r="D45" s="51"/>
      <c r="E45" s="51"/>
      <c r="F45" s="51"/>
      <c r="G45" s="55" t="s">
        <v>42</v>
      </c>
      <c r="H45" s="56">
        <f>SUM(H42:H44)</f>
        <v>91772</v>
      </c>
      <c r="I45" s="51"/>
    </row>
  </sheetData>
  <mergeCells count="4">
    <mergeCell ref="F2:H2"/>
    <mergeCell ref="F28:H28"/>
    <mergeCell ref="F15:H15"/>
    <mergeCell ref="F38:H3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tabSelected="1" workbookViewId="0">
      <selection activeCell="F8" sqref="F8"/>
    </sheetView>
  </sheetViews>
  <sheetFormatPr baseColWidth="10" defaultRowHeight="15" x14ac:dyDescent="0.25"/>
  <cols>
    <col min="3" max="3" width="26" bestFit="1" customWidth="1"/>
    <col min="7" max="7" width="30.140625" bestFit="1" customWidth="1"/>
  </cols>
  <sheetData>
    <row r="2" spans="3:8" x14ac:dyDescent="0.25">
      <c r="C2" s="58" t="s">
        <v>0</v>
      </c>
      <c r="D2" s="59">
        <v>20</v>
      </c>
    </row>
    <row r="3" spans="3:8" x14ac:dyDescent="0.25">
      <c r="C3" s="58" t="s">
        <v>1</v>
      </c>
      <c r="D3" s="59">
        <v>12</v>
      </c>
    </row>
    <row r="4" spans="3:8" x14ac:dyDescent="0.25">
      <c r="C4" s="58" t="s">
        <v>2</v>
      </c>
      <c r="D4" s="59">
        <v>200000</v>
      </c>
    </row>
    <row r="7" spans="3:8" x14ac:dyDescent="0.25">
      <c r="G7" s="2" t="s">
        <v>3</v>
      </c>
    </row>
    <row r="8" spans="3:8" x14ac:dyDescent="0.25">
      <c r="C8" s="2" t="s">
        <v>4</v>
      </c>
    </row>
    <row r="9" spans="3:8" x14ac:dyDescent="0.25">
      <c r="C9" t="s">
        <v>5</v>
      </c>
      <c r="D9" s="3">
        <f>D2</f>
        <v>20</v>
      </c>
      <c r="G9" t="s">
        <v>6</v>
      </c>
      <c r="H9" s="1">
        <f>D21*D2</f>
        <v>500000</v>
      </c>
    </row>
    <row r="10" spans="3:8" x14ac:dyDescent="0.25">
      <c r="C10" t="s">
        <v>7</v>
      </c>
      <c r="D10" s="4">
        <f>D3</f>
        <v>12</v>
      </c>
      <c r="G10" t="s">
        <v>8</v>
      </c>
      <c r="H10" s="5">
        <f>D21*D3</f>
        <v>300000</v>
      </c>
    </row>
    <row r="11" spans="3:8" x14ac:dyDescent="0.25">
      <c r="C11" s="6" t="s">
        <v>4</v>
      </c>
      <c r="D11" s="7">
        <f>D9-D10</f>
        <v>8</v>
      </c>
      <c r="G11" s="6" t="s">
        <v>3</v>
      </c>
      <c r="H11" s="8">
        <f>H9-H10</f>
        <v>200000</v>
      </c>
    </row>
    <row r="12" spans="3:8" x14ac:dyDescent="0.25">
      <c r="G12" t="s">
        <v>9</v>
      </c>
      <c r="H12" s="5">
        <f>D4</f>
        <v>200000</v>
      </c>
    </row>
    <row r="13" spans="3:8" x14ac:dyDescent="0.25">
      <c r="G13" s="6" t="s">
        <v>10</v>
      </c>
      <c r="H13" s="1">
        <v>0</v>
      </c>
    </row>
    <row r="14" spans="3:8" x14ac:dyDescent="0.25">
      <c r="H14" s="1"/>
    </row>
    <row r="15" spans="3:8" x14ac:dyDescent="0.25">
      <c r="H15" s="1"/>
    </row>
    <row r="16" spans="3:8" x14ac:dyDescent="0.25">
      <c r="C16" s="9" t="s">
        <v>11</v>
      </c>
      <c r="G16" s="9" t="s">
        <v>12</v>
      </c>
    </row>
    <row r="17" spans="2:8" x14ac:dyDescent="0.25">
      <c r="C17" s="10"/>
      <c r="D17" s="11"/>
      <c r="E17" s="12"/>
      <c r="G17" s="10"/>
      <c r="H17" s="12"/>
    </row>
    <row r="18" spans="2:8" x14ac:dyDescent="0.25">
      <c r="C18" s="13" t="s">
        <v>13</v>
      </c>
      <c r="D18" s="14">
        <f>D4</f>
        <v>200000</v>
      </c>
      <c r="E18" s="15"/>
      <c r="G18" s="16"/>
      <c r="H18" s="15"/>
    </row>
    <row r="19" spans="2:8" x14ac:dyDescent="0.25">
      <c r="C19" s="13" t="s">
        <v>4</v>
      </c>
      <c r="D19" s="17">
        <f>D11</f>
        <v>8</v>
      </c>
      <c r="E19" s="15"/>
      <c r="G19" s="13" t="s">
        <v>9</v>
      </c>
      <c r="H19" s="18">
        <f>D4</f>
        <v>200000</v>
      </c>
    </row>
    <row r="20" spans="2:8" x14ac:dyDescent="0.25">
      <c r="C20" s="16"/>
      <c r="D20" s="19"/>
      <c r="E20" s="15"/>
      <c r="G20" s="20" t="s">
        <v>14</v>
      </c>
      <c r="H20" s="21">
        <f>D11/D2</f>
        <v>0.4</v>
      </c>
    </row>
    <row r="21" spans="2:8" x14ac:dyDescent="0.25">
      <c r="C21" s="22" t="s">
        <v>11</v>
      </c>
      <c r="D21" s="23">
        <f>D4/D11</f>
        <v>25000</v>
      </c>
      <c r="E21" s="24" t="s">
        <v>15</v>
      </c>
      <c r="G21" s="25" t="s">
        <v>16</v>
      </c>
      <c r="H21" s="26">
        <f>H19/H20</f>
        <v>500000</v>
      </c>
    </row>
    <row r="24" spans="2:8" x14ac:dyDescent="0.25">
      <c r="B24" s="10"/>
      <c r="C24" s="11"/>
      <c r="D24" s="11"/>
      <c r="E24" s="12"/>
    </row>
    <row r="25" spans="2:8" x14ac:dyDescent="0.25">
      <c r="B25" s="81" t="s">
        <v>17</v>
      </c>
      <c r="C25" s="27" t="s">
        <v>3</v>
      </c>
      <c r="D25" s="4">
        <f>H11</f>
        <v>200000</v>
      </c>
      <c r="E25" s="15"/>
    </row>
    <row r="26" spans="2:8" x14ac:dyDescent="0.25">
      <c r="B26" s="81"/>
      <c r="C26" s="28" t="s">
        <v>6</v>
      </c>
      <c r="D26" s="29">
        <f>H9</f>
        <v>500000</v>
      </c>
      <c r="E26" s="15"/>
    </row>
    <row r="27" spans="2:8" x14ac:dyDescent="0.25">
      <c r="B27" s="16"/>
      <c r="C27" s="19"/>
      <c r="D27" s="19"/>
      <c r="E27" s="15"/>
    </row>
    <row r="28" spans="2:8" x14ac:dyDescent="0.25">
      <c r="B28" s="16"/>
      <c r="C28" s="19"/>
      <c r="D28" s="19"/>
      <c r="E28" s="15"/>
    </row>
    <row r="29" spans="2:8" x14ac:dyDescent="0.25">
      <c r="B29" s="30" t="s">
        <v>17</v>
      </c>
      <c r="C29" s="31">
        <f>D25/D26</f>
        <v>0.4</v>
      </c>
      <c r="D29" s="19"/>
      <c r="E29" s="15"/>
    </row>
    <row r="30" spans="2:8" x14ac:dyDescent="0.25">
      <c r="B30" s="22"/>
      <c r="C30" s="32"/>
      <c r="D30" s="33"/>
      <c r="E30" s="24"/>
    </row>
    <row r="31" spans="2:8" x14ac:dyDescent="0.25">
      <c r="B31" s="19"/>
      <c r="C31" s="34"/>
      <c r="D31" s="19"/>
      <c r="E31" s="19"/>
    </row>
    <row r="32" spans="2:8" x14ac:dyDescent="0.25">
      <c r="B32" s="19"/>
      <c r="C32" s="34"/>
      <c r="D32" s="19"/>
      <c r="E32" s="19"/>
    </row>
    <row r="33" spans="2:5" x14ac:dyDescent="0.25">
      <c r="B33" s="10"/>
      <c r="C33" s="11"/>
      <c r="D33" s="11"/>
      <c r="E33" s="12"/>
    </row>
    <row r="34" spans="2:5" x14ac:dyDescent="0.25">
      <c r="B34" s="81" t="s">
        <v>17</v>
      </c>
      <c r="C34" s="27" t="s">
        <v>4</v>
      </c>
      <c r="D34" s="4">
        <f>D11</f>
        <v>8</v>
      </c>
      <c r="E34" s="15"/>
    </row>
    <row r="35" spans="2:5" x14ac:dyDescent="0.25">
      <c r="B35" s="81"/>
      <c r="C35" s="28" t="s">
        <v>5</v>
      </c>
      <c r="D35" s="29">
        <f>D9</f>
        <v>20</v>
      </c>
      <c r="E35" s="15"/>
    </row>
    <row r="36" spans="2:5" x14ac:dyDescent="0.25">
      <c r="B36" s="16"/>
      <c r="C36" s="19"/>
      <c r="D36" s="19"/>
      <c r="E36" s="15"/>
    </row>
    <row r="37" spans="2:5" x14ac:dyDescent="0.25">
      <c r="B37" s="16"/>
      <c r="C37" s="19"/>
      <c r="D37" s="19"/>
      <c r="E37" s="15"/>
    </row>
    <row r="38" spans="2:5" x14ac:dyDescent="0.25">
      <c r="B38" s="30" t="s">
        <v>17</v>
      </c>
      <c r="C38" s="31">
        <f>D34/D35</f>
        <v>0.4</v>
      </c>
      <c r="D38" s="19"/>
      <c r="E38" s="15"/>
    </row>
    <row r="39" spans="2:5" x14ac:dyDescent="0.25">
      <c r="B39" s="16"/>
      <c r="C39" s="19"/>
      <c r="D39" s="19"/>
      <c r="E39" s="15"/>
    </row>
    <row r="40" spans="2:5" x14ac:dyDescent="0.25">
      <c r="B40" s="22"/>
      <c r="C40" s="33"/>
      <c r="D40" s="33"/>
      <c r="E40" s="24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showGridLines="0" workbookViewId="0">
      <selection activeCell="F29" sqref="F29"/>
    </sheetView>
  </sheetViews>
  <sheetFormatPr baseColWidth="10" defaultRowHeight="15" x14ac:dyDescent="0.25"/>
  <cols>
    <col min="3" max="3" width="26" bestFit="1" customWidth="1"/>
    <col min="4" max="4" width="13.140625" bestFit="1" customWidth="1"/>
    <col min="7" max="7" width="30.140625" bestFit="1" customWidth="1"/>
    <col min="8" max="8" width="13.140625" bestFit="1" customWidth="1"/>
  </cols>
  <sheetData>
    <row r="2" spans="3:8" x14ac:dyDescent="0.25">
      <c r="C2" s="58" t="s">
        <v>0</v>
      </c>
      <c r="D2" s="59">
        <v>40</v>
      </c>
    </row>
    <row r="3" spans="3:8" x14ac:dyDescent="0.25">
      <c r="C3" s="58" t="s">
        <v>1</v>
      </c>
      <c r="D3" s="59">
        <v>24</v>
      </c>
    </row>
    <row r="4" spans="3:8" x14ac:dyDescent="0.25">
      <c r="C4" s="58" t="s">
        <v>2</v>
      </c>
      <c r="D4" s="59">
        <v>400000</v>
      </c>
    </row>
    <row r="7" spans="3:8" x14ac:dyDescent="0.25">
      <c r="G7" s="2" t="s">
        <v>3</v>
      </c>
    </row>
    <row r="8" spans="3:8" x14ac:dyDescent="0.25">
      <c r="C8" s="2" t="s">
        <v>4</v>
      </c>
    </row>
    <row r="9" spans="3:8" x14ac:dyDescent="0.25">
      <c r="C9" t="s">
        <v>5</v>
      </c>
      <c r="D9" s="3"/>
      <c r="G9" t="s">
        <v>6</v>
      </c>
      <c r="H9" s="1"/>
    </row>
    <row r="10" spans="3:8" x14ac:dyDescent="0.25">
      <c r="C10" t="s">
        <v>7</v>
      </c>
      <c r="D10" s="4"/>
      <c r="G10" t="s">
        <v>18</v>
      </c>
      <c r="H10" s="5"/>
    </row>
    <row r="11" spans="3:8" x14ac:dyDescent="0.25">
      <c r="C11" s="6" t="s">
        <v>4</v>
      </c>
      <c r="D11" s="7"/>
      <c r="G11" s="6" t="s">
        <v>3</v>
      </c>
      <c r="H11" s="8"/>
    </row>
    <row r="12" spans="3:8" x14ac:dyDescent="0.25">
      <c r="G12" t="s">
        <v>9</v>
      </c>
      <c r="H12" s="5"/>
    </row>
    <row r="13" spans="3:8" x14ac:dyDescent="0.25">
      <c r="G13" s="6" t="s">
        <v>10</v>
      </c>
      <c r="H13" s="1"/>
    </row>
    <row r="14" spans="3:8" x14ac:dyDescent="0.25">
      <c r="H14" s="1"/>
    </row>
    <row r="15" spans="3:8" x14ac:dyDescent="0.25">
      <c r="H15" s="1"/>
    </row>
    <row r="16" spans="3:8" x14ac:dyDescent="0.25">
      <c r="C16" s="9" t="s">
        <v>11</v>
      </c>
      <c r="G16" s="9" t="s">
        <v>12</v>
      </c>
    </row>
    <row r="17" spans="2:8" x14ac:dyDescent="0.25">
      <c r="C17" s="10"/>
      <c r="D17" s="11"/>
      <c r="E17" s="12"/>
      <c r="G17" s="10"/>
      <c r="H17" s="12"/>
    </row>
    <row r="18" spans="2:8" x14ac:dyDescent="0.25">
      <c r="C18" s="13" t="s">
        <v>13</v>
      </c>
      <c r="D18" s="14"/>
      <c r="E18" s="15"/>
      <c r="G18" s="16"/>
      <c r="H18" s="15"/>
    </row>
    <row r="19" spans="2:8" x14ac:dyDescent="0.25">
      <c r="C19" s="13" t="s">
        <v>4</v>
      </c>
      <c r="D19" s="17"/>
      <c r="E19" s="15"/>
      <c r="G19" s="13" t="s">
        <v>9</v>
      </c>
      <c r="H19" s="18"/>
    </row>
    <row r="20" spans="2:8" x14ac:dyDescent="0.25">
      <c r="C20" s="16"/>
      <c r="D20" s="19"/>
      <c r="E20" s="15"/>
      <c r="G20" s="20" t="s">
        <v>14</v>
      </c>
      <c r="H20" s="21"/>
    </row>
    <row r="21" spans="2:8" x14ac:dyDescent="0.25">
      <c r="C21" s="22" t="s">
        <v>11</v>
      </c>
      <c r="D21" s="23"/>
      <c r="E21" s="24" t="s">
        <v>15</v>
      </c>
      <c r="G21" s="25" t="s">
        <v>16</v>
      </c>
      <c r="H21" s="26"/>
    </row>
    <row r="24" spans="2:8" x14ac:dyDescent="0.25">
      <c r="B24" s="10"/>
      <c r="C24" s="11"/>
      <c r="D24" s="11"/>
      <c r="E24" s="12"/>
    </row>
    <row r="25" spans="2:8" x14ac:dyDescent="0.25">
      <c r="B25" s="81" t="s">
        <v>17</v>
      </c>
      <c r="C25" s="27" t="s">
        <v>3</v>
      </c>
      <c r="D25" s="4"/>
      <c r="E25" s="15"/>
    </row>
    <row r="26" spans="2:8" x14ac:dyDescent="0.25">
      <c r="B26" s="81"/>
      <c r="C26" s="28" t="s">
        <v>6</v>
      </c>
      <c r="D26" s="29"/>
      <c r="E26" s="15"/>
    </row>
    <row r="27" spans="2:8" x14ac:dyDescent="0.25">
      <c r="B27" s="16"/>
      <c r="C27" s="19"/>
      <c r="D27" s="19"/>
      <c r="E27" s="15"/>
    </row>
    <row r="28" spans="2:8" x14ac:dyDescent="0.25">
      <c r="B28" s="16"/>
      <c r="C28" s="19"/>
      <c r="D28" s="19"/>
      <c r="E28" s="15"/>
    </row>
    <row r="29" spans="2:8" x14ac:dyDescent="0.25">
      <c r="B29" s="30" t="s">
        <v>17</v>
      </c>
      <c r="C29" s="31"/>
      <c r="D29" s="19"/>
      <c r="E29" s="15"/>
    </row>
    <row r="30" spans="2:8" x14ac:dyDescent="0.25">
      <c r="B30" s="22"/>
      <c r="C30" s="32"/>
      <c r="D30" s="33"/>
      <c r="E30" s="24"/>
    </row>
    <row r="31" spans="2:8" x14ac:dyDescent="0.25">
      <c r="B31" s="19"/>
      <c r="C31" s="34"/>
      <c r="D31" s="19"/>
      <c r="E31" s="19"/>
    </row>
    <row r="32" spans="2:8" x14ac:dyDescent="0.25">
      <c r="B32" s="19"/>
      <c r="C32" s="34"/>
      <c r="D32" s="19"/>
      <c r="E32" s="19"/>
    </row>
    <row r="33" spans="2:5" x14ac:dyDescent="0.25">
      <c r="B33" s="10"/>
      <c r="C33" s="11"/>
      <c r="D33" s="11"/>
      <c r="E33" s="12"/>
    </row>
    <row r="34" spans="2:5" x14ac:dyDescent="0.25">
      <c r="B34" s="81" t="s">
        <v>17</v>
      </c>
      <c r="C34" s="27" t="s">
        <v>4</v>
      </c>
      <c r="D34" s="4"/>
      <c r="E34" s="15"/>
    </row>
    <row r="35" spans="2:5" x14ac:dyDescent="0.25">
      <c r="B35" s="81"/>
      <c r="C35" s="28" t="s">
        <v>5</v>
      </c>
      <c r="D35" s="29"/>
      <c r="E35" s="15"/>
    </row>
    <row r="36" spans="2:5" x14ac:dyDescent="0.25">
      <c r="B36" s="16"/>
      <c r="C36" s="19"/>
      <c r="D36" s="19"/>
      <c r="E36" s="15"/>
    </row>
    <row r="37" spans="2:5" x14ac:dyDescent="0.25">
      <c r="B37" s="16"/>
      <c r="C37" s="19"/>
      <c r="D37" s="19"/>
      <c r="E37" s="15"/>
    </row>
    <row r="38" spans="2:5" x14ac:dyDescent="0.25">
      <c r="B38" s="30" t="s">
        <v>17</v>
      </c>
      <c r="C38" s="31"/>
      <c r="D38" s="19"/>
      <c r="E38" s="15"/>
    </row>
    <row r="39" spans="2:5" x14ac:dyDescent="0.25">
      <c r="B39" s="16"/>
      <c r="C39" s="19"/>
      <c r="D39" s="19"/>
      <c r="E39" s="15"/>
    </row>
    <row r="40" spans="2:5" x14ac:dyDescent="0.25">
      <c r="B40" s="22"/>
      <c r="C40" s="33"/>
      <c r="D40" s="33"/>
      <c r="E40" s="24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showGridLines="0" topLeftCell="D4" zoomScale="80" zoomScaleNormal="80" workbookViewId="0">
      <selection activeCell="I25" sqref="I25"/>
    </sheetView>
  </sheetViews>
  <sheetFormatPr baseColWidth="10" defaultRowHeight="15" x14ac:dyDescent="0.25"/>
  <cols>
    <col min="4" max="4" width="35.85546875" bestFit="1" customWidth="1"/>
    <col min="5" max="5" width="27.42578125" customWidth="1"/>
    <col min="6" max="6" width="22.42578125" bestFit="1" customWidth="1"/>
    <col min="7" max="7" width="26.42578125" bestFit="1" customWidth="1"/>
    <col min="8" max="8" width="15.140625" customWidth="1"/>
    <col min="9" max="9" width="16.7109375" customWidth="1"/>
    <col min="10" max="10" width="15.85546875" bestFit="1" customWidth="1"/>
    <col min="13" max="13" width="28.7109375" bestFit="1" customWidth="1"/>
    <col min="14" max="14" width="11.42578125" style="1"/>
  </cols>
  <sheetData>
    <row r="1" spans="4:15" x14ac:dyDescent="0.25">
      <c r="M1" t="s">
        <v>58</v>
      </c>
    </row>
    <row r="2" spans="4:15" x14ac:dyDescent="0.25">
      <c r="E2" s="6"/>
      <c r="H2" s="35" t="s">
        <v>59</v>
      </c>
    </row>
    <row r="3" spans="4:15" ht="21" x14ac:dyDescent="0.35">
      <c r="E3" s="75" t="s">
        <v>79</v>
      </c>
      <c r="G3" s="57" t="s">
        <v>60</v>
      </c>
      <c r="H3" s="57" t="s">
        <v>80</v>
      </c>
      <c r="I3" s="57" t="s">
        <v>61</v>
      </c>
      <c r="M3" s="58" t="s">
        <v>62</v>
      </c>
      <c r="N3" s="59">
        <f>I7/H7</f>
        <v>0</v>
      </c>
    </row>
    <row r="4" spans="4:15" x14ac:dyDescent="0.25">
      <c r="G4" s="60"/>
      <c r="H4" s="50">
        <v>30</v>
      </c>
      <c r="I4" s="60">
        <f>G4*H4</f>
        <v>0</v>
      </c>
    </row>
    <row r="5" spans="4:15" x14ac:dyDescent="0.25">
      <c r="G5" s="60"/>
      <c r="H5" s="50">
        <v>15</v>
      </c>
      <c r="I5" s="60">
        <f>G5*H5</f>
        <v>0</v>
      </c>
      <c r="M5" s="58" t="s">
        <v>63</v>
      </c>
      <c r="N5" s="59">
        <f>H13/H7</f>
        <v>0</v>
      </c>
    </row>
    <row r="6" spans="4:15" x14ac:dyDescent="0.25">
      <c r="G6" s="60"/>
      <c r="H6" s="50">
        <v>20</v>
      </c>
      <c r="I6" s="60">
        <f>G6*H6</f>
        <v>0</v>
      </c>
    </row>
    <row r="7" spans="4:15" x14ac:dyDescent="0.25">
      <c r="H7" s="61">
        <f>SUM(H4:H6)</f>
        <v>65</v>
      </c>
      <c r="I7" s="62">
        <f>SUM(I4:I6)</f>
        <v>0</v>
      </c>
      <c r="J7" s="63" t="s">
        <v>64</v>
      </c>
      <c r="M7" s="2" t="s">
        <v>4</v>
      </c>
      <c r="N7" s="64">
        <f>N3-N5</f>
        <v>0</v>
      </c>
    </row>
    <row r="9" spans="4:15" x14ac:dyDescent="0.25">
      <c r="O9" s="1"/>
    </row>
    <row r="10" spans="4:15" x14ac:dyDescent="0.25">
      <c r="D10" s="65" t="s">
        <v>65</v>
      </c>
      <c r="E10" s="72" t="s">
        <v>74</v>
      </c>
      <c r="H10" s="59"/>
      <c r="M10" s="58" t="s">
        <v>66</v>
      </c>
      <c r="N10" s="59" t="e">
        <f>G17/N7</f>
        <v>#DIV/0!</v>
      </c>
    </row>
    <row r="11" spans="4:15" x14ac:dyDescent="0.25">
      <c r="E11" s="72" t="s">
        <v>77</v>
      </c>
      <c r="H11" s="59"/>
    </row>
    <row r="12" spans="4:15" x14ac:dyDescent="0.25">
      <c r="E12" s="72" t="s">
        <v>78</v>
      </c>
      <c r="H12" s="71"/>
    </row>
    <row r="13" spans="4:15" x14ac:dyDescent="0.25">
      <c r="E13" s="72" t="s">
        <v>84</v>
      </c>
      <c r="G13" s="73" t="s">
        <v>67</v>
      </c>
      <c r="H13" s="74">
        <f>SUM(H10:H12)</f>
        <v>0</v>
      </c>
      <c r="M13" t="s">
        <v>68</v>
      </c>
      <c r="N13" s="66">
        <f>N7</f>
        <v>0</v>
      </c>
    </row>
    <row r="15" spans="4:15" x14ac:dyDescent="0.25">
      <c r="M15" t="s">
        <v>81</v>
      </c>
    </row>
    <row r="16" spans="4:15" x14ac:dyDescent="0.25">
      <c r="M16" t="s">
        <v>82</v>
      </c>
    </row>
    <row r="17" spans="4:13" x14ac:dyDescent="0.25">
      <c r="D17" s="67" t="s">
        <v>9</v>
      </c>
      <c r="G17" s="68">
        <v>35000</v>
      </c>
      <c r="M17" t="s">
        <v>83</v>
      </c>
    </row>
    <row r="19" spans="4:13" x14ac:dyDescent="0.25">
      <c r="E19" s="69" t="s">
        <v>75</v>
      </c>
      <c r="M19" t="s">
        <v>91</v>
      </c>
    </row>
    <row r="20" spans="4:13" x14ac:dyDescent="0.25">
      <c r="E20" s="69" t="s">
        <v>69</v>
      </c>
    </row>
    <row r="21" spans="4:13" x14ac:dyDescent="0.25">
      <c r="E21" s="69" t="s">
        <v>76</v>
      </c>
    </row>
    <row r="23" spans="4:13" x14ac:dyDescent="0.25">
      <c r="D23" s="58" t="s">
        <v>70</v>
      </c>
      <c r="F23" s="1">
        <f>I7</f>
        <v>0</v>
      </c>
    </row>
    <row r="24" spans="4:13" x14ac:dyDescent="0.25">
      <c r="D24" s="58" t="s">
        <v>71</v>
      </c>
      <c r="F24" s="5">
        <f>H13</f>
        <v>0</v>
      </c>
    </row>
    <row r="25" spans="4:13" x14ac:dyDescent="0.25">
      <c r="D25" s="58" t="s">
        <v>72</v>
      </c>
      <c r="F25" s="1">
        <f>F23-F24</f>
        <v>0</v>
      </c>
      <c r="G25" s="70"/>
    </row>
    <row r="26" spans="4:13" x14ac:dyDescent="0.25">
      <c r="D26" s="58" t="s">
        <v>9</v>
      </c>
      <c r="F26" s="5">
        <f>G17</f>
        <v>35000</v>
      </c>
    </row>
    <row r="27" spans="4:13" x14ac:dyDescent="0.25">
      <c r="D27" s="2" t="s">
        <v>73</v>
      </c>
      <c r="F27" s="8">
        <f>F25-F26</f>
        <v>-35000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showGridLines="0" workbookViewId="0">
      <selection activeCell="M32" sqref="M32"/>
    </sheetView>
  </sheetViews>
  <sheetFormatPr baseColWidth="10" defaultRowHeight="15" x14ac:dyDescent="0.25"/>
  <cols>
    <col min="2" max="2" width="6.5703125" customWidth="1"/>
    <col min="3" max="3" width="27.42578125" customWidth="1"/>
    <col min="4" max="4" width="14" customWidth="1"/>
    <col min="5" max="5" width="5.42578125" bestFit="1" customWidth="1"/>
    <col min="7" max="7" width="5.42578125" bestFit="1" customWidth="1"/>
    <col min="9" max="9" width="5.42578125" bestFit="1" customWidth="1"/>
    <col min="11" max="11" width="7.7109375" bestFit="1" customWidth="1"/>
    <col min="12" max="12" width="6.28515625" customWidth="1"/>
  </cols>
  <sheetData>
    <row r="2" spans="2:11" x14ac:dyDescent="0.25">
      <c r="B2" s="83" t="s">
        <v>19</v>
      </c>
      <c r="C2" s="84"/>
      <c r="D2" s="85"/>
    </row>
    <row r="3" spans="2:11" x14ac:dyDescent="0.25">
      <c r="B3" s="86" t="s">
        <v>20</v>
      </c>
      <c r="C3" s="87"/>
      <c r="D3" s="88"/>
      <c r="E3" s="35"/>
    </row>
    <row r="4" spans="2:11" x14ac:dyDescent="0.25">
      <c r="B4" s="86" t="s">
        <v>21</v>
      </c>
      <c r="C4" s="87"/>
      <c r="D4" s="88"/>
      <c r="E4" s="19"/>
    </row>
    <row r="5" spans="2:11" x14ac:dyDescent="0.25">
      <c r="B5" s="89" t="s">
        <v>22</v>
      </c>
      <c r="C5" s="90"/>
      <c r="D5" s="91"/>
      <c r="E5" s="19"/>
    </row>
    <row r="6" spans="2:11" x14ac:dyDescent="0.25">
      <c r="B6" s="35"/>
      <c r="C6" s="35"/>
      <c r="D6" s="35"/>
      <c r="E6" s="28" t="s">
        <v>23</v>
      </c>
    </row>
    <row r="7" spans="2:11" x14ac:dyDescent="0.25">
      <c r="B7" s="1" t="s">
        <v>24</v>
      </c>
      <c r="C7" s="36"/>
      <c r="D7" s="36">
        <f>D23</f>
        <v>1000000</v>
      </c>
      <c r="E7" s="37">
        <v>100</v>
      </c>
    </row>
    <row r="8" spans="2:11" x14ac:dyDescent="0.25">
      <c r="B8" s="1" t="s">
        <v>25</v>
      </c>
      <c r="C8" s="36"/>
      <c r="D8" s="5">
        <f>D24</f>
        <v>600000</v>
      </c>
      <c r="E8" s="38">
        <f>D8/$D$7*100</f>
        <v>60</v>
      </c>
    </row>
    <row r="9" spans="2:11" x14ac:dyDescent="0.25">
      <c r="B9" s="8" t="s">
        <v>26</v>
      </c>
      <c r="C9" s="36"/>
      <c r="D9" s="39">
        <f>D7-D8</f>
        <v>400000</v>
      </c>
      <c r="E9" s="37">
        <f>D9/$D$7*100</f>
        <v>40</v>
      </c>
    </row>
    <row r="10" spans="2:11" x14ac:dyDescent="0.25">
      <c r="B10" s="1" t="s">
        <v>27</v>
      </c>
      <c r="C10" s="36"/>
      <c r="D10" s="5">
        <f>C11+C12</f>
        <v>200000</v>
      </c>
      <c r="E10" s="37">
        <f>D10/$D$7*100</f>
        <v>20</v>
      </c>
    </row>
    <row r="11" spans="2:11" x14ac:dyDescent="0.25">
      <c r="B11" s="1" t="s">
        <v>28</v>
      </c>
      <c r="C11" s="36">
        <f>D27</f>
        <v>120000</v>
      </c>
      <c r="D11" s="36"/>
      <c r="E11" s="37">
        <f t="shared" ref="E11:E12" si="0">D11/$D$7</f>
        <v>0</v>
      </c>
    </row>
    <row r="12" spans="2:11" x14ac:dyDescent="0.25">
      <c r="B12" s="1" t="s">
        <v>29</v>
      </c>
      <c r="C12" s="36">
        <f>D28</f>
        <v>80000</v>
      </c>
      <c r="D12" s="36"/>
      <c r="E12" s="37">
        <f t="shared" si="0"/>
        <v>0</v>
      </c>
    </row>
    <row r="13" spans="2:11" x14ac:dyDescent="0.25">
      <c r="B13" s="8" t="s">
        <v>30</v>
      </c>
      <c r="C13" s="36"/>
      <c r="D13" s="40">
        <f>D9-D10</f>
        <v>200000</v>
      </c>
      <c r="E13" s="37">
        <f>D13/$D$7*100</f>
        <v>20</v>
      </c>
    </row>
    <row r="14" spans="2:11" x14ac:dyDescent="0.25">
      <c r="C14" s="19"/>
      <c r="D14" s="19"/>
      <c r="E14" s="19"/>
    </row>
    <row r="16" spans="2:11" x14ac:dyDescent="0.25">
      <c r="B16" s="82" t="s">
        <v>31</v>
      </c>
      <c r="C16" s="82"/>
      <c r="D16" s="82"/>
      <c r="E16" s="82"/>
      <c r="F16" s="82"/>
      <c r="G16" s="82"/>
      <c r="H16" s="82"/>
      <c r="I16" s="82"/>
      <c r="J16" s="82"/>
      <c r="K16" s="82"/>
    </row>
    <row r="17" spans="2:11" x14ac:dyDescent="0.25">
      <c r="B17" s="82" t="s">
        <v>20</v>
      </c>
      <c r="C17" s="82"/>
      <c r="D17" s="82"/>
      <c r="E17" s="82"/>
      <c r="F17" s="82"/>
      <c r="G17" s="82"/>
      <c r="H17" s="82"/>
      <c r="I17" s="82"/>
      <c r="J17" s="82"/>
      <c r="K17" s="82"/>
    </row>
    <row r="18" spans="2:11" x14ac:dyDescent="0.25">
      <c r="B18" s="82" t="s">
        <v>21</v>
      </c>
      <c r="C18" s="82"/>
      <c r="D18" s="82"/>
      <c r="E18" s="82"/>
      <c r="F18" s="82"/>
      <c r="G18" s="82"/>
      <c r="H18" s="82"/>
      <c r="I18" s="82"/>
      <c r="J18" s="82"/>
      <c r="K18" s="82"/>
    </row>
    <row r="19" spans="2:11" x14ac:dyDescent="0.25">
      <c r="B19" s="82" t="s">
        <v>22</v>
      </c>
      <c r="C19" s="82"/>
      <c r="D19" s="82"/>
      <c r="E19" s="82"/>
      <c r="F19" s="82"/>
      <c r="G19" s="82"/>
      <c r="H19" s="82"/>
      <c r="I19" s="82"/>
      <c r="J19" s="82"/>
      <c r="K19" s="82"/>
    </row>
    <row r="20" spans="2:11" x14ac:dyDescent="0.25">
      <c r="B20" s="35"/>
      <c r="C20" s="35"/>
      <c r="D20" s="35"/>
      <c r="E20" s="35"/>
    </row>
    <row r="21" spans="2:11" x14ac:dyDescent="0.25">
      <c r="B21" s="35"/>
      <c r="C21" s="35"/>
      <c r="D21" s="25" t="s">
        <v>32</v>
      </c>
      <c r="E21" s="41"/>
      <c r="F21" s="25" t="s">
        <v>33</v>
      </c>
      <c r="G21" s="41"/>
      <c r="H21" s="25" t="s">
        <v>34</v>
      </c>
      <c r="I21" s="41"/>
      <c r="J21" s="25" t="s">
        <v>35</v>
      </c>
    </row>
    <row r="22" spans="2:11" x14ac:dyDescent="0.25">
      <c r="C22" s="19"/>
      <c r="D22" s="19"/>
      <c r="E22" s="42" t="s">
        <v>23</v>
      </c>
      <c r="F22" s="41"/>
      <c r="G22" s="41" t="s">
        <v>23</v>
      </c>
      <c r="H22" s="41"/>
      <c r="I22" s="41" t="s">
        <v>23</v>
      </c>
      <c r="J22" s="41"/>
      <c r="K22" s="41" t="s">
        <v>23</v>
      </c>
    </row>
    <row r="23" spans="2:11" x14ac:dyDescent="0.25">
      <c r="C23" s="43" t="s">
        <v>24</v>
      </c>
      <c r="D23" s="44">
        <f>F23+H23+J23</f>
        <v>1000000</v>
      </c>
      <c r="E23" s="45">
        <v>100</v>
      </c>
      <c r="F23" s="44">
        <v>600000</v>
      </c>
      <c r="G23" s="45">
        <v>100</v>
      </c>
      <c r="H23" s="44">
        <v>200000</v>
      </c>
      <c r="I23" s="45">
        <v>100</v>
      </c>
      <c r="J23" s="46">
        <v>200000</v>
      </c>
      <c r="K23" s="47">
        <v>100</v>
      </c>
    </row>
    <row r="24" spans="2:11" x14ac:dyDescent="0.25">
      <c r="C24" s="43" t="s">
        <v>25</v>
      </c>
      <c r="D24" s="44">
        <f>F24+H24+J24</f>
        <v>600000</v>
      </c>
      <c r="E24" s="45">
        <f>D24/$D$23*100</f>
        <v>60</v>
      </c>
      <c r="F24" s="44">
        <v>240000</v>
      </c>
      <c r="G24" s="45">
        <f>F24/$F$23*100</f>
        <v>40</v>
      </c>
      <c r="H24" s="44">
        <v>160000</v>
      </c>
      <c r="I24" s="45">
        <f>H24/$H$23*100</f>
        <v>80</v>
      </c>
      <c r="J24" s="44">
        <v>200000</v>
      </c>
      <c r="K24" s="47">
        <f>J24/$J$23*100</f>
        <v>100</v>
      </c>
    </row>
    <row r="25" spans="2:11" x14ac:dyDescent="0.25">
      <c r="C25" s="48" t="s">
        <v>26</v>
      </c>
      <c r="D25" s="44">
        <f>F25+H25+J25</f>
        <v>400000</v>
      </c>
      <c r="E25" s="45">
        <f>D25/$D$23*100</f>
        <v>40</v>
      </c>
      <c r="F25" s="44">
        <f>F23-F24</f>
        <v>360000</v>
      </c>
      <c r="G25" s="45">
        <f>F25/$F$23*100</f>
        <v>60</v>
      </c>
      <c r="H25" s="44">
        <f>H23-H24</f>
        <v>40000</v>
      </c>
      <c r="I25" s="45">
        <f>H25/$H$23*100</f>
        <v>20</v>
      </c>
      <c r="J25" s="44">
        <f>J23-J24</f>
        <v>0</v>
      </c>
      <c r="K25" s="47">
        <f>J25/$J$23*100</f>
        <v>0</v>
      </c>
    </row>
    <row r="26" spans="2:11" x14ac:dyDescent="0.25">
      <c r="C26" s="43" t="s">
        <v>27</v>
      </c>
      <c r="D26" s="44"/>
      <c r="E26" s="45">
        <f>D26/$D$23</f>
        <v>0</v>
      </c>
      <c r="F26" s="44"/>
      <c r="G26" s="45">
        <f>F26/$F$23</f>
        <v>0</v>
      </c>
      <c r="H26" s="44"/>
      <c r="I26" s="45">
        <f>H26/$H$23</f>
        <v>0</v>
      </c>
      <c r="J26" s="44"/>
      <c r="K26" s="47">
        <f>J26/$J$23</f>
        <v>0</v>
      </c>
    </row>
    <row r="27" spans="2:11" x14ac:dyDescent="0.25">
      <c r="C27" s="43" t="s">
        <v>28</v>
      </c>
      <c r="D27" s="44">
        <f>F27+H27+J27</f>
        <v>120000</v>
      </c>
      <c r="E27" s="45">
        <f>D27/$D$23*100</f>
        <v>12</v>
      </c>
      <c r="F27" s="44">
        <v>60000</v>
      </c>
      <c r="G27" s="45">
        <f>F27/$F$23*100</f>
        <v>10</v>
      </c>
      <c r="H27" s="44">
        <v>20000</v>
      </c>
      <c r="I27" s="45">
        <f>H27/$H$23*100</f>
        <v>10</v>
      </c>
      <c r="J27" s="44">
        <v>40000</v>
      </c>
      <c r="K27" s="47">
        <f>J27/$J$23*100</f>
        <v>20</v>
      </c>
    </row>
    <row r="28" spans="2:11" x14ac:dyDescent="0.25">
      <c r="C28" s="43" t="s">
        <v>29</v>
      </c>
      <c r="D28" s="44">
        <f>F28+H28+J28</f>
        <v>80000</v>
      </c>
      <c r="E28" s="45">
        <f>D28/$D$23*100</f>
        <v>8</v>
      </c>
      <c r="F28" s="44">
        <v>40000</v>
      </c>
      <c r="G28" s="45">
        <f>F28/$F$23*100</f>
        <v>6.666666666666667</v>
      </c>
      <c r="H28" s="44">
        <v>20000</v>
      </c>
      <c r="I28" s="45">
        <f>H28/$H$23*100</f>
        <v>10</v>
      </c>
      <c r="J28" s="44">
        <v>20000</v>
      </c>
      <c r="K28" s="47">
        <f>J28/$J$23*100</f>
        <v>10</v>
      </c>
    </row>
    <row r="29" spans="2:11" ht="15.75" thickBot="1" x14ac:dyDescent="0.3">
      <c r="C29" s="48" t="s">
        <v>30</v>
      </c>
      <c r="D29" s="49">
        <f>D25-D27-D28</f>
        <v>200000</v>
      </c>
      <c r="E29" s="50">
        <f>D29/$D$23*100</f>
        <v>20</v>
      </c>
      <c r="F29" s="49">
        <f>F25-F27-F28</f>
        <v>260000</v>
      </c>
      <c r="G29" s="45">
        <f>F29/$F$23*100</f>
        <v>43.333333333333336</v>
      </c>
      <c r="H29" s="49">
        <f>H25-H27-H28</f>
        <v>0</v>
      </c>
      <c r="I29" s="45">
        <f>H29/$H$23*100</f>
        <v>0</v>
      </c>
      <c r="J29" s="92">
        <f>J25-J27-J28</f>
        <v>-60000</v>
      </c>
      <c r="K29" s="93">
        <f>J29/$J$23*100</f>
        <v>-30</v>
      </c>
    </row>
    <row r="30" spans="2:11" ht="15.75" thickTop="1" x14ac:dyDescent="0.25"/>
  </sheetData>
  <mergeCells count="8">
    <mergeCell ref="B18:K18"/>
    <mergeCell ref="B19:K19"/>
    <mergeCell ref="B2:D2"/>
    <mergeCell ref="B3:D3"/>
    <mergeCell ref="B4:D4"/>
    <mergeCell ref="B5:D5"/>
    <mergeCell ref="B16:K16"/>
    <mergeCell ref="B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CC</vt:lpstr>
      <vt:lpstr>MC-PE</vt:lpstr>
      <vt:lpstr>MC-PE (2)</vt:lpstr>
      <vt:lpstr>Simulador</vt:lpstr>
      <vt:lpstr>Edo.Resultados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dcterms:created xsi:type="dcterms:W3CDTF">2021-05-12T18:37:48Z</dcterms:created>
  <dcterms:modified xsi:type="dcterms:W3CDTF">2022-06-06T03:07:31Z</dcterms:modified>
</cp:coreProperties>
</file>