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50" activeTab="1"/>
  </bookViews>
  <sheets>
    <sheet name="P-Maestro" sheetId="1" r:id="rId1"/>
    <sheet name="P.Efectivo" sheetId="2" r:id="rId2"/>
    <sheet name="P-CAPITAL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3" l="1"/>
  <c r="H30" i="3"/>
  <c r="G30" i="3"/>
  <c r="F30" i="3"/>
  <c r="E30" i="3"/>
  <c r="D30" i="3"/>
  <c r="C30" i="3"/>
  <c r="C29" i="3"/>
  <c r="C32" i="3" s="1"/>
  <c r="C34" i="3" s="1"/>
  <c r="C27" i="3"/>
  <c r="F26" i="3"/>
  <c r="F31" i="3" s="1"/>
  <c r="E26" i="3"/>
  <c r="E31" i="3" s="1"/>
  <c r="E24" i="3"/>
  <c r="E27" i="3" s="1"/>
  <c r="E29" i="3" s="1"/>
  <c r="E32" i="3" s="1"/>
  <c r="E34" i="3" s="1"/>
  <c r="C13" i="3"/>
  <c r="D26" i="3" s="1"/>
  <c r="J61" i="2"/>
  <c r="I61" i="2"/>
  <c r="H61" i="2"/>
  <c r="G61" i="2"/>
  <c r="F61" i="2"/>
  <c r="J50" i="2"/>
  <c r="J64" i="2" s="1"/>
  <c r="I50" i="2"/>
  <c r="I64" i="2" s="1"/>
  <c r="H50" i="2"/>
  <c r="H64" i="2" s="1"/>
  <c r="G50" i="2"/>
  <c r="G64" i="2" s="1"/>
  <c r="F50" i="2"/>
  <c r="F64" i="2" s="1"/>
  <c r="E50" i="2"/>
  <c r="E64" i="2" s="1"/>
  <c r="J47" i="2"/>
  <c r="I47" i="2"/>
  <c r="E47" i="2"/>
  <c r="J46" i="2"/>
  <c r="H47" i="2" s="1"/>
  <c r="I46" i="2"/>
  <c r="G47" i="2" s="1"/>
  <c r="H46" i="2"/>
  <c r="F47" i="2" s="1"/>
  <c r="G46" i="2"/>
  <c r="F46" i="2"/>
  <c r="E46" i="2"/>
  <c r="H27" i="2"/>
  <c r="K26" i="2"/>
  <c r="K27" i="2" s="1"/>
  <c r="J26" i="2"/>
  <c r="I35" i="2" s="1"/>
  <c r="I40" i="2" s="1"/>
  <c r="J62" i="2" s="1"/>
  <c r="I26" i="2"/>
  <c r="I27" i="2" s="1"/>
  <c r="H26" i="2"/>
  <c r="G35" i="2" s="1"/>
  <c r="G40" i="2" s="1"/>
  <c r="H62" i="2" s="1"/>
  <c r="H63" i="2" s="1"/>
  <c r="G26" i="2"/>
  <c r="F35" i="2" s="1"/>
  <c r="F40" i="2" s="1"/>
  <c r="G62" i="2" s="1"/>
  <c r="F26" i="2"/>
  <c r="F27" i="2" s="1"/>
  <c r="E26" i="2"/>
  <c r="E27" i="2" s="1"/>
  <c r="D26" i="2"/>
  <c r="D27" i="2" s="1"/>
  <c r="C26" i="2"/>
  <c r="C27" i="2" s="1"/>
  <c r="J35" i="2" l="1"/>
  <c r="J40" i="2" s="1"/>
  <c r="G63" i="2"/>
  <c r="K35" i="2"/>
  <c r="K40" i="2" s="1"/>
  <c r="D31" i="3"/>
  <c r="D27" i="3"/>
  <c r="D29" i="3" s="1"/>
  <c r="D32" i="3" s="1"/>
  <c r="D34" i="3" s="1"/>
  <c r="G26" i="3"/>
  <c r="G31" i="3" s="1"/>
  <c r="H26" i="3"/>
  <c r="H31" i="3" s="1"/>
  <c r="F24" i="3"/>
  <c r="J63" i="2"/>
  <c r="D35" i="2"/>
  <c r="D40" i="2" s="1"/>
  <c r="E62" i="2" s="1"/>
  <c r="E63" i="2" s="1"/>
  <c r="G27" i="2"/>
  <c r="E35" i="2"/>
  <c r="E40" i="2" s="1"/>
  <c r="F62" i="2" s="1"/>
  <c r="F63" i="2" s="1"/>
  <c r="J27" i="2"/>
  <c r="H35" i="2"/>
  <c r="H40" i="2" s="1"/>
  <c r="I62" i="2" s="1"/>
  <c r="I63" i="2" s="1"/>
  <c r="F27" i="3" l="1"/>
  <c r="F29" i="3" s="1"/>
  <c r="F32" i="3" s="1"/>
  <c r="F34" i="3" s="1"/>
  <c r="G24" i="3"/>
  <c r="H24" i="3" l="1"/>
  <c r="H27" i="3" s="1"/>
  <c r="H29" i="3" s="1"/>
  <c r="H32" i="3" s="1"/>
  <c r="H34" i="3" s="1"/>
  <c r="G27" i="3"/>
  <c r="G29" i="3" s="1"/>
  <c r="G32" i="3" s="1"/>
  <c r="G34" i="3" s="1"/>
  <c r="AJ5" i="1" l="1"/>
  <c r="Y3" i="1" l="1"/>
  <c r="AP5" i="1" l="1"/>
  <c r="AE5" i="1"/>
  <c r="Y5" i="1"/>
  <c r="S5" i="1"/>
  <c r="H68" i="1" l="1"/>
  <c r="E35" i="1"/>
  <c r="E34" i="1"/>
  <c r="E36" i="1" s="1"/>
  <c r="E21" i="1"/>
  <c r="E20" i="1"/>
  <c r="E22" i="1" s="1"/>
</calcChain>
</file>

<file path=xl/sharedStrings.xml><?xml version="1.0" encoding="utf-8"?>
<sst xmlns="http://schemas.openxmlformats.org/spreadsheetml/2006/main" count="269" uniqueCount="168">
  <si>
    <t>Mar - Vella S.a. de C.V.</t>
  </si>
  <si>
    <t>Presupuesto de Ventas</t>
  </si>
  <si>
    <t>Presupuesto de Producción</t>
  </si>
  <si>
    <t>Presupuesto de Compras</t>
  </si>
  <si>
    <t>Presupuesto de Mano de Obra Directa</t>
  </si>
  <si>
    <t>Presupuesto del Estado de Costo de Producción y/o ventas</t>
  </si>
  <si>
    <t>a)</t>
  </si>
  <si>
    <t>Ventas estimadas:</t>
  </si>
  <si>
    <t>Producto M</t>
  </si>
  <si>
    <t xml:space="preserve">unidades a </t>
  </si>
  <si>
    <t>por unidad.</t>
  </si>
  <si>
    <t>Producto</t>
  </si>
  <si>
    <t>Volumen</t>
  </si>
  <si>
    <t>Total de ventas</t>
  </si>
  <si>
    <t>A</t>
  </si>
  <si>
    <t>B</t>
  </si>
  <si>
    <t>Horas requeridas</t>
  </si>
  <si>
    <t>Depto. 1</t>
  </si>
  <si>
    <t>Depto. 2</t>
  </si>
  <si>
    <t>Total</t>
  </si>
  <si>
    <t>Inventario inicial de materia prima</t>
  </si>
  <si>
    <t>Producto N</t>
  </si>
  <si>
    <t>Unidades que se espera vender</t>
  </si>
  <si>
    <t>Unidades requeridas para la producción</t>
  </si>
  <si>
    <t>Compras</t>
  </si>
  <si>
    <t>Unidades deseadas</t>
  </si>
  <si>
    <t>Inventario final</t>
  </si>
  <si>
    <t>Materia prima disponible</t>
  </si>
  <si>
    <t>b)</t>
  </si>
  <si>
    <t>Total de Horas</t>
  </si>
  <si>
    <t>Inventario final de materia prima</t>
  </si>
  <si>
    <t>Unidades estimadas</t>
  </si>
  <si>
    <t>Inventario inicial</t>
  </si>
  <si>
    <t>Tarifa unitaria</t>
  </si>
  <si>
    <t>Materia prima utilizada en la producción</t>
  </si>
  <si>
    <t>Material A</t>
  </si>
  <si>
    <t>kg</t>
  </si>
  <si>
    <t>Unidades totales</t>
  </si>
  <si>
    <t>Unidades a comprar</t>
  </si>
  <si>
    <t>Costo total</t>
  </si>
  <si>
    <t>Mano de obra directa</t>
  </si>
  <si>
    <t>Material B</t>
  </si>
  <si>
    <t>Precio unitario</t>
  </si>
  <si>
    <t>Costos indirectos</t>
  </si>
  <si>
    <t>Elaboró</t>
  </si>
  <si>
    <t>Total de compras</t>
  </si>
  <si>
    <t>Costos incurridos en la producción</t>
  </si>
  <si>
    <t>Inventario inicial de artículos terminados</t>
  </si>
  <si>
    <t>Revisó</t>
  </si>
  <si>
    <t>Costo total de compras</t>
  </si>
  <si>
    <t>Artículos terminado disponibles</t>
  </si>
  <si>
    <t>*</t>
  </si>
  <si>
    <t>Inventario final de artículos terminados</t>
  </si>
  <si>
    <t>Autorizó</t>
  </si>
  <si>
    <t>Costo de lo vendido</t>
  </si>
  <si>
    <t>Valuación del Inventario estimado de Productos  Terminados</t>
  </si>
  <si>
    <t>c)</t>
  </si>
  <si>
    <t>Valuación del Inventario deseado de Productos  Terminados</t>
  </si>
  <si>
    <t>d)</t>
  </si>
  <si>
    <t>Materiales directos utilizados en la producción:</t>
  </si>
  <si>
    <t>kg por unidad.</t>
  </si>
  <si>
    <t>e)</t>
  </si>
  <si>
    <t>El costo unitario para materiales directos:</t>
  </si>
  <si>
    <t>por kg.</t>
  </si>
  <si>
    <t>f)</t>
  </si>
  <si>
    <t>Requerimiento para mano de obra directa:</t>
  </si>
  <si>
    <t>hrs.</t>
  </si>
  <si>
    <t>g)</t>
  </si>
  <si>
    <t>Tarifa de mano de obra directa:</t>
  </si>
  <si>
    <t>hora.</t>
  </si>
  <si>
    <t>h)</t>
  </si>
  <si>
    <t>Salarios indirectos de fábrica</t>
  </si>
  <si>
    <t>Depreciación de planta y equipo</t>
  </si>
  <si>
    <t>Materiales indirectos</t>
  </si>
  <si>
    <t>Energía y luz</t>
  </si>
  <si>
    <t>Costos Indirectos</t>
  </si>
  <si>
    <t>M</t>
  </si>
  <si>
    <t>N</t>
  </si>
  <si>
    <t>Se proporciona la siguiente información de las ventas y productos de la compañía Mar -Vella para el mes de Agosto 2021.</t>
  </si>
  <si>
    <t>Para  agosto 2021</t>
  </si>
  <si>
    <t>No hubo inventario estimado de producción en proceso en  agosto 2021.</t>
  </si>
  <si>
    <t>Inventario deseado al 31 de agosto 2021:</t>
  </si>
  <si>
    <t>Concepto del importe de costos indirectos estimados para agosto 2021:</t>
  </si>
  <si>
    <t>No hubo inventario deseado de producción en proceso en agosto 2021.</t>
  </si>
  <si>
    <t>Precio de Venta</t>
  </si>
  <si>
    <t>Presupuesto de Cargos Indirectos</t>
  </si>
  <si>
    <t>Cargos Indirectos Variables</t>
  </si>
  <si>
    <t>Total de CI Variables</t>
  </si>
  <si>
    <t>Cargos Indirectos Fijos</t>
  </si>
  <si>
    <t>Total de CI Fijos</t>
  </si>
  <si>
    <t>TOTAL DE CI DE FABRICACIÓN</t>
  </si>
  <si>
    <t>Costo Primo</t>
  </si>
  <si>
    <t>• La rotación de inventarios es de 6 veces al año. Con base en lo anterior, la mercancía debe de adquirirse aproximadamente con 2 meses de anticipación a las ventas.</t>
  </si>
  <si>
    <t>• El costo de las compras es del 60% de las ventas.es decir.</t>
  </si>
  <si>
    <t>• Todas las compras de mercancías son a crédito, pagaderas totalmente al mes siguiente.</t>
  </si>
  <si>
    <t xml:space="preserve">• Los gastos de venta y de administración se mantendrán fijos y serán liquidados en el mes en que se incurran, su importe mensual es de 60,000.-          </t>
  </si>
  <si>
    <t>• Las ventas mensuales estimadas son:</t>
  </si>
  <si>
    <t>Mes</t>
  </si>
  <si>
    <t>$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</si>
  <si>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</si>
  <si>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</si>
  <si>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</si>
  <si>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</si>
  <si>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</si>
  <si>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</si>
  <si>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</si>
  <si>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</si>
  <si>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• En el flujo de entrada de efectivo debe considerarse que  la mitad del importe de ventas es a contado y por el 50% restante es a crédito.</t>
  </si>
  <si>
    <t>• Se prevee que los clientes no pagarán oportunamente por lo cual puede surguir un retraso a los 30 días acostumbrados. Un análisis de ventas y cuentas por cobrar revelan que el tiempo promedio de cobro de cuentas de clientes es de 42 días. Se supone que el 60% de las cuentas se  cobran al cabo de  un mes y el resto a dos meses.</t>
  </si>
  <si>
    <t>• El saldo de efectivo al iniciar el mes debe ser un importe no menor a 100,000.-. En caso de no ser así, deberá de gestionarse el financiamiento requerido.</t>
  </si>
  <si>
    <t>• La empresa considera el pago del financiamiento al momento de tener flujos de efectivo suficiente, considerando mantener la política del saldo mínimo de caja.</t>
  </si>
  <si>
    <t>Mes de Pago</t>
  </si>
  <si>
    <t>Mes de venta</t>
  </si>
  <si>
    <t>Junio</t>
  </si>
  <si>
    <t>Julio</t>
  </si>
  <si>
    <t>Ventas a contado</t>
  </si>
  <si>
    <t>Ventas a crédito</t>
  </si>
  <si>
    <t>Tabla de entradas de Efectivo</t>
  </si>
  <si>
    <t>Concepto</t>
  </si>
  <si>
    <t xml:space="preserve">Enero </t>
  </si>
  <si>
    <t>1.-Venta a contado</t>
  </si>
  <si>
    <t>2.-Venta a crédito</t>
  </si>
  <si>
    <t xml:space="preserve">3.-Cobro a 60% </t>
  </si>
  <si>
    <t>4.-Cobro a 40%</t>
  </si>
  <si>
    <t>5.-Saldo de Cuentas por cobrar al mes al final del mes</t>
  </si>
  <si>
    <t>6.-Flujo de entrada de efectivo (1+3+4)</t>
  </si>
  <si>
    <t>Tabla de Salidas de Efectivo</t>
  </si>
  <si>
    <t>1.-Ventas Estimadas</t>
  </si>
  <si>
    <t>2.-Compras requeridas en relación con las ventas presupuestadas</t>
  </si>
  <si>
    <t>3.-Pago a proveedores para liquidar las cuentas por pagar.</t>
  </si>
  <si>
    <t>4.-Gastos fijos de venta y administración</t>
  </si>
  <si>
    <t>5.-Salidas de efectivo (3 + 4)</t>
  </si>
  <si>
    <t>6.-Inventarios</t>
  </si>
  <si>
    <t>Flujo de efectivo</t>
  </si>
  <si>
    <t>1.-Saldo de caja a inicio de mes</t>
  </si>
  <si>
    <t>2.-Suma de flujos de entrada de efectivo</t>
  </si>
  <si>
    <t>3.-Efectivo disponible</t>
  </si>
  <si>
    <t>4.-Flujos de salida de efectivo</t>
  </si>
  <si>
    <t>5.-Efectivo disponible antes de financiamiento</t>
  </si>
  <si>
    <t>6.-Considerando prestamos bancarios</t>
  </si>
  <si>
    <t xml:space="preserve">7.-Saldo de caja a fin de mes </t>
  </si>
  <si>
    <t>8.-Prestamos bancarios acumulados</t>
  </si>
  <si>
    <t xml:space="preserve">Una empresa de textiles esta considerando el reemplazo de una máquina. La nueva, cuesta $1'100,000.- y requiere de un costo de instalación de $150,000.-.   La maquinaría existente tiene un valor de rescate de en $200,000.-.   Tiene un valor contable de $404,000.-, </t>
  </si>
  <si>
    <t>Los porcentajes de depreciación a aplicar para la nueva maquinaria son los siguientes:</t>
  </si>
  <si>
    <t>Año</t>
  </si>
  <si>
    <t>Porcentaje</t>
  </si>
  <si>
    <t>La empresa tiene un costo de capital de 12% y presupuesta una tasa de impuestos de 40%.</t>
  </si>
  <si>
    <t>Suponga que la empresa cuenta con los ingresos de operación contra los cuales pueden deducir cualquier pérdida experimentada de la venta de la máquina existente.</t>
  </si>
  <si>
    <t>*   Del año 1 al 5 se estiman ahorros por $500,000.- cada año.</t>
  </si>
  <si>
    <t>Otros ingresos</t>
  </si>
  <si>
    <t>Ahorros</t>
  </si>
  <si>
    <t>Valor contable</t>
  </si>
  <si>
    <t>Depreciación</t>
  </si>
  <si>
    <t>Utilidad de Operación</t>
  </si>
  <si>
    <t>Impuestos</t>
  </si>
  <si>
    <t>Utilidad Neta</t>
  </si>
  <si>
    <t>Flujo Operativo</t>
  </si>
  <si>
    <t>Inversión</t>
  </si>
  <si>
    <t>Flujo de Capital Neto</t>
  </si>
  <si>
    <t>VPN</t>
  </si>
  <si>
    <t>Acumulado</t>
  </si>
  <si>
    <t xml:space="preserve">Elaborar el presupuesto de efectivo de la compañía  Mar- Vella S.A. de C.V. de los meses de Agosto a Diciembre del 2021 y de Enero del 2022, considerando los siguientes supuestos: </t>
  </si>
  <si>
    <t xml:space="preserve">Mar - Vella S.A. de C.V. </t>
  </si>
  <si>
    <t>Presupuesto de Flujo de Efectivo</t>
  </si>
  <si>
    <t>Agosto-Diciembre 2021 -- Enero 2022</t>
  </si>
  <si>
    <r>
      <t>• Saldo</t>
    </r>
    <r>
      <rPr>
        <b/>
        <sz val="14"/>
        <color theme="1"/>
        <rFont val="Calibri"/>
        <family val="2"/>
        <scheme val="minor"/>
      </rPr>
      <t xml:space="preserve"> final </t>
    </r>
    <r>
      <rPr>
        <sz val="14"/>
        <color theme="1"/>
        <rFont val="Calibri"/>
        <family val="2"/>
        <scheme val="minor"/>
      </rPr>
      <t>de caja del mes de Julio 2021 es de 100,000.-</t>
    </r>
  </si>
  <si>
    <r>
      <t>• Las ventas</t>
    </r>
    <r>
      <rPr>
        <b/>
        <sz val="14"/>
        <color theme="1"/>
        <rFont val="Calibri"/>
        <family val="2"/>
        <scheme val="minor"/>
      </rPr>
      <t xml:space="preserve"> reales</t>
    </r>
    <r>
      <rPr>
        <sz val="14"/>
        <color theme="1"/>
        <rFont val="Calibri"/>
        <family val="2"/>
        <scheme val="minor"/>
      </rPr>
      <t xml:space="preserve"> correspondientes a Junio fueron de  320,000.- y de Julio de 240,000.-                            </t>
    </r>
  </si>
  <si>
    <r>
      <t xml:space="preserve">Inventarios </t>
    </r>
    <r>
      <rPr>
        <b/>
        <sz val="14"/>
        <color theme="1"/>
        <rFont val="Calibri"/>
        <family val="2"/>
        <scheme val="minor"/>
      </rPr>
      <t>estimados</t>
    </r>
    <r>
      <rPr>
        <sz val="14"/>
        <color theme="1"/>
        <rFont val="Calibri"/>
        <family val="2"/>
        <scheme val="minor"/>
      </rPr>
      <t xml:space="preserve"> al 1° de agosto2021: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</si>
</sst>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0_);_(* \(#,##0.0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4"/>
      <color rgb="FFCA103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8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7030A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FFC000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61941C"/>
      </left>
      <right style="thin">
        <color indexed="64"/>
      </right>
      <top style="medium">
        <color rgb="FF61941C"/>
      </top>
      <bottom style="medium">
        <color rgb="FF61941C"/>
      </bottom>
      <diagonal/>
    </border>
    <border>
      <left style="thin">
        <color indexed="64"/>
      </left>
      <right style="medium">
        <color rgb="FF61941C"/>
      </right>
      <top style="medium">
        <color rgb="FF61941C"/>
      </top>
      <bottom/>
      <diagonal/>
    </border>
    <border>
      <left style="medium">
        <color rgb="FF61941C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61941C"/>
      </right>
      <top style="medium">
        <color rgb="FF61941C"/>
      </top>
      <bottom style="thin">
        <color indexed="64"/>
      </bottom>
      <diagonal/>
    </border>
    <border>
      <left style="medium">
        <color rgb="FF61941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61941C"/>
      </right>
      <top style="thin">
        <color indexed="64"/>
      </top>
      <bottom style="thin">
        <color indexed="64"/>
      </bottom>
      <diagonal/>
    </border>
    <border>
      <left style="medium">
        <color rgb="FF61941C"/>
      </left>
      <right style="thin">
        <color indexed="64"/>
      </right>
      <top style="thin">
        <color indexed="64"/>
      </top>
      <bottom style="medium">
        <color rgb="FF61941C"/>
      </bottom>
      <diagonal/>
    </border>
    <border>
      <left style="thin">
        <color indexed="64"/>
      </left>
      <right style="medium">
        <color rgb="FF61941C"/>
      </right>
      <top style="thin">
        <color indexed="64"/>
      </top>
      <bottom style="medium">
        <color rgb="FF61941C"/>
      </bottom>
      <diagonal/>
    </border>
    <border>
      <left style="medium">
        <color rgb="FF158986"/>
      </left>
      <right/>
      <top style="medium">
        <color rgb="FF158986"/>
      </top>
      <bottom style="medium">
        <color rgb="FF158986"/>
      </bottom>
      <diagonal/>
    </border>
    <border>
      <left/>
      <right/>
      <top style="medium">
        <color rgb="FF158986"/>
      </top>
      <bottom style="medium">
        <color rgb="FF158986"/>
      </bottom>
      <diagonal/>
    </border>
    <border>
      <left/>
      <right style="medium">
        <color rgb="FF158986"/>
      </right>
      <top style="medium">
        <color rgb="FF158986"/>
      </top>
      <bottom style="medium">
        <color rgb="FF158986"/>
      </bottom>
      <diagonal/>
    </border>
    <border>
      <left style="medium">
        <color rgb="FF158986"/>
      </left>
      <right style="medium">
        <color rgb="FF158986"/>
      </right>
      <top style="medium">
        <color rgb="FF158986"/>
      </top>
      <bottom style="medium">
        <color rgb="FF158986"/>
      </bottom>
      <diagonal/>
    </border>
    <border>
      <left style="medium">
        <color rgb="FF158986"/>
      </left>
      <right style="medium">
        <color rgb="FF158986"/>
      </right>
      <top/>
      <bottom style="thin">
        <color rgb="FF158986"/>
      </bottom>
      <diagonal/>
    </border>
    <border>
      <left/>
      <right style="thin">
        <color rgb="FF158986"/>
      </right>
      <top/>
      <bottom style="thin">
        <color rgb="FF158986"/>
      </bottom>
      <diagonal/>
    </border>
    <border>
      <left style="thin">
        <color rgb="FF158986"/>
      </left>
      <right style="thin">
        <color rgb="FF158986"/>
      </right>
      <top/>
      <bottom style="thin">
        <color rgb="FF158986"/>
      </bottom>
      <diagonal/>
    </border>
    <border>
      <left/>
      <right style="medium">
        <color rgb="FF158986"/>
      </right>
      <top/>
      <bottom/>
      <diagonal/>
    </border>
    <border>
      <left style="thin">
        <color rgb="FF158986"/>
      </left>
      <right style="medium">
        <color rgb="FF158986"/>
      </right>
      <top/>
      <bottom style="thin">
        <color rgb="FF158986"/>
      </bottom>
      <diagonal/>
    </border>
    <border>
      <left style="medium">
        <color rgb="FF158986"/>
      </left>
      <right style="medium">
        <color rgb="FF158986"/>
      </right>
      <top style="thin">
        <color rgb="FF158986"/>
      </top>
      <bottom style="thin">
        <color rgb="FF158986"/>
      </bottom>
      <diagonal/>
    </border>
    <border>
      <left/>
      <right style="thin">
        <color rgb="FF158986"/>
      </right>
      <top style="thin">
        <color rgb="FF158986"/>
      </top>
      <bottom style="thin">
        <color rgb="FF158986"/>
      </bottom>
      <diagonal/>
    </border>
    <border>
      <left style="thin">
        <color rgb="FF158986"/>
      </left>
      <right style="thin">
        <color rgb="FF158986"/>
      </right>
      <top style="thin">
        <color rgb="FF158986"/>
      </top>
      <bottom style="thin">
        <color rgb="FF158986"/>
      </bottom>
      <diagonal/>
    </border>
    <border>
      <left style="thin">
        <color rgb="FF158986"/>
      </left>
      <right style="medium">
        <color rgb="FF158986"/>
      </right>
      <top style="thin">
        <color rgb="FF158986"/>
      </top>
      <bottom style="thin">
        <color rgb="FF158986"/>
      </bottom>
      <diagonal/>
    </border>
    <border>
      <left style="medium">
        <color rgb="FF158986"/>
      </left>
      <right style="medium">
        <color rgb="FF158986"/>
      </right>
      <top style="thin">
        <color rgb="FF158986"/>
      </top>
      <bottom style="medium">
        <color rgb="FF158986"/>
      </bottom>
      <diagonal/>
    </border>
    <border>
      <left/>
      <right style="thin">
        <color rgb="FF158986"/>
      </right>
      <top style="thin">
        <color rgb="FF158986"/>
      </top>
      <bottom style="medium">
        <color rgb="FF158986"/>
      </bottom>
      <diagonal/>
    </border>
    <border>
      <left style="thin">
        <color rgb="FF158986"/>
      </left>
      <right style="thin">
        <color rgb="FF158986"/>
      </right>
      <top style="thin">
        <color rgb="FF158986"/>
      </top>
      <bottom style="medium">
        <color rgb="FF158986"/>
      </bottom>
      <diagonal/>
    </border>
    <border>
      <left/>
      <right/>
      <top style="thin">
        <color rgb="FF158986"/>
      </top>
      <bottom style="medium">
        <color rgb="FF158986"/>
      </bottom>
      <diagonal/>
    </border>
    <border>
      <left style="medium">
        <color rgb="FF158986"/>
      </left>
      <right/>
      <top/>
      <bottom/>
      <diagonal/>
    </border>
    <border>
      <left style="medium">
        <color rgb="FFD61C48"/>
      </left>
      <right/>
      <top style="medium">
        <color rgb="FFD61C48"/>
      </top>
      <bottom/>
      <diagonal/>
    </border>
    <border>
      <left/>
      <right/>
      <top style="medium">
        <color rgb="FFD61C48"/>
      </top>
      <bottom/>
      <diagonal/>
    </border>
    <border>
      <left/>
      <right style="medium">
        <color rgb="FFD61C48"/>
      </right>
      <top style="medium">
        <color rgb="FFD61C48"/>
      </top>
      <bottom/>
      <diagonal/>
    </border>
    <border>
      <left style="medium">
        <color rgb="FFD61C48"/>
      </left>
      <right style="thin">
        <color indexed="64"/>
      </right>
      <top style="medium">
        <color rgb="FFD61C48"/>
      </top>
      <bottom style="medium">
        <color rgb="FFD61C48"/>
      </bottom>
      <diagonal/>
    </border>
    <border>
      <left style="thin">
        <color indexed="64"/>
      </left>
      <right style="medium">
        <color rgb="FFD61C48"/>
      </right>
      <top style="medium">
        <color rgb="FFD61C48"/>
      </top>
      <bottom style="medium">
        <color rgb="FFD61C48"/>
      </bottom>
      <diagonal/>
    </border>
    <border>
      <left style="medium">
        <color rgb="FFD61C48"/>
      </left>
      <right style="medium">
        <color rgb="FFD61C48"/>
      </right>
      <top style="medium">
        <color rgb="FFD61C48"/>
      </top>
      <bottom style="medium">
        <color rgb="FFD61C48"/>
      </bottom>
      <diagonal/>
    </border>
    <border>
      <left/>
      <right style="medium">
        <color rgb="FFD61C48"/>
      </right>
      <top/>
      <bottom/>
      <diagonal/>
    </border>
    <border>
      <left style="medium">
        <color rgb="FFD61C48"/>
      </left>
      <right style="thin">
        <color indexed="64"/>
      </right>
      <top style="medium">
        <color rgb="FFD61C48"/>
      </top>
      <bottom style="thin">
        <color rgb="FFD61C48"/>
      </bottom>
      <diagonal/>
    </border>
    <border>
      <left style="thin">
        <color indexed="64"/>
      </left>
      <right style="medium">
        <color rgb="FFD61C48"/>
      </right>
      <top style="medium">
        <color rgb="FFD61C48"/>
      </top>
      <bottom style="thin">
        <color rgb="FFD61C48"/>
      </bottom>
      <diagonal/>
    </border>
    <border>
      <left/>
      <right style="thin">
        <color rgb="FFD61C48"/>
      </right>
      <top/>
      <bottom style="thin">
        <color rgb="FFD61C48"/>
      </bottom>
      <diagonal/>
    </border>
    <border>
      <left/>
      <right style="thin">
        <color indexed="64"/>
      </right>
      <top/>
      <bottom style="thin">
        <color rgb="FFD61C48"/>
      </bottom>
      <diagonal/>
    </border>
    <border>
      <left style="thin">
        <color indexed="64"/>
      </left>
      <right style="thin">
        <color rgb="FFD61C48"/>
      </right>
      <top/>
      <bottom style="thin">
        <color rgb="FFD61C48"/>
      </bottom>
      <diagonal/>
    </border>
    <border>
      <left style="thin">
        <color rgb="FFD61C48"/>
      </left>
      <right style="medium">
        <color rgb="FFD61C48"/>
      </right>
      <top style="medium">
        <color rgb="FFD61C48"/>
      </top>
      <bottom style="thin">
        <color rgb="FFD61C48"/>
      </bottom>
      <diagonal/>
    </border>
    <border>
      <left style="medium">
        <color rgb="FFD61C48"/>
      </left>
      <right style="thin">
        <color indexed="64"/>
      </right>
      <top style="thin">
        <color rgb="FFD61C48"/>
      </top>
      <bottom style="thin">
        <color rgb="FFD61C48"/>
      </bottom>
      <diagonal/>
    </border>
    <border>
      <left style="thin">
        <color indexed="64"/>
      </left>
      <right style="medium">
        <color rgb="FFD61C48"/>
      </right>
      <top style="thin">
        <color rgb="FFD61C48"/>
      </top>
      <bottom style="thin">
        <color rgb="FFD61C48"/>
      </bottom>
      <diagonal/>
    </border>
    <border>
      <left/>
      <right style="thin">
        <color rgb="FFD61C48"/>
      </right>
      <top style="thin">
        <color rgb="FFD61C48"/>
      </top>
      <bottom style="thin">
        <color rgb="FFD61C48"/>
      </bottom>
      <diagonal/>
    </border>
    <border>
      <left style="thin">
        <color rgb="FFD61C48"/>
      </left>
      <right style="thin">
        <color rgb="FFD61C48"/>
      </right>
      <top style="thin">
        <color rgb="FFD61C48"/>
      </top>
      <bottom style="thin">
        <color rgb="FFD61C48"/>
      </bottom>
      <diagonal/>
    </border>
    <border>
      <left style="thin">
        <color rgb="FFD61C48"/>
      </left>
      <right style="medium">
        <color rgb="FFD61C48"/>
      </right>
      <top style="thin">
        <color rgb="FFD61C48"/>
      </top>
      <bottom style="thin">
        <color rgb="FFD61C48"/>
      </bottom>
      <diagonal/>
    </border>
    <border>
      <left style="medium">
        <color rgb="FFD61C48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D61C48"/>
      </right>
      <top/>
      <bottom/>
      <diagonal/>
    </border>
    <border>
      <left/>
      <right style="thin">
        <color rgb="FFD61C48"/>
      </right>
      <top/>
      <bottom/>
      <diagonal/>
    </border>
    <border>
      <left style="thin">
        <color rgb="FFD61C48"/>
      </left>
      <right style="thin">
        <color rgb="FFD61C48"/>
      </right>
      <top/>
      <bottom/>
      <diagonal/>
    </border>
    <border>
      <left style="thin">
        <color rgb="FFD61C48"/>
      </left>
      <right style="medium">
        <color rgb="FFD61C48"/>
      </right>
      <top/>
      <bottom/>
      <diagonal/>
    </border>
    <border>
      <left style="medium">
        <color rgb="FFD61C48"/>
      </left>
      <right style="thin">
        <color indexed="64"/>
      </right>
      <top/>
      <bottom style="medium">
        <color rgb="FFD61C48"/>
      </bottom>
      <diagonal/>
    </border>
    <border>
      <left style="thin">
        <color indexed="64"/>
      </left>
      <right style="medium">
        <color rgb="FFD61C48"/>
      </right>
      <top/>
      <bottom style="medium">
        <color rgb="FFD61C48"/>
      </bottom>
      <diagonal/>
    </border>
    <border>
      <left/>
      <right style="thin">
        <color rgb="FFD61C48"/>
      </right>
      <top/>
      <bottom style="medium">
        <color rgb="FFD61C48"/>
      </bottom>
      <diagonal/>
    </border>
    <border>
      <left style="thin">
        <color rgb="FFD61C48"/>
      </left>
      <right style="thin">
        <color rgb="FFD61C48"/>
      </right>
      <top/>
      <bottom style="medium">
        <color rgb="FFD61C48"/>
      </bottom>
      <diagonal/>
    </border>
    <border>
      <left style="thin">
        <color rgb="FFD61C48"/>
      </left>
      <right style="medium">
        <color rgb="FFD61C48"/>
      </right>
      <top/>
      <bottom style="medium">
        <color rgb="FFD61C48"/>
      </bottom>
      <diagonal/>
    </border>
    <border>
      <left/>
      <right/>
      <top/>
      <bottom style="medium">
        <color rgb="FFD61C48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/>
      <diagonal/>
    </border>
    <border>
      <left style="thin">
        <color indexed="6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/>
      <diagonal/>
    </border>
    <border>
      <left/>
      <right/>
      <top/>
      <bottom style="thin">
        <color theme="1"/>
      </bottom>
      <diagonal/>
    </border>
    <border>
      <left style="medium">
        <color rgb="FFDE6CA0"/>
      </left>
      <right style="medium">
        <color rgb="FFDE6CA0"/>
      </right>
      <top style="medium">
        <color rgb="FFDE6CA0"/>
      </top>
      <bottom style="medium">
        <color rgb="FFDE6CA0"/>
      </bottom>
      <diagonal/>
    </border>
    <border>
      <left/>
      <right/>
      <top style="medium">
        <color rgb="FFDE6CA0"/>
      </top>
      <bottom style="medium">
        <color rgb="FFDE6CA0"/>
      </bottom>
      <diagonal/>
    </border>
    <border>
      <left style="medium">
        <color rgb="FFDE6CA0"/>
      </left>
      <right style="medium">
        <color rgb="FFDE6CA0"/>
      </right>
      <top style="medium">
        <color rgb="FFDE6CA0"/>
      </top>
      <bottom/>
      <diagonal/>
    </border>
    <border>
      <left style="medium">
        <color rgb="FFDE6CA0"/>
      </left>
      <right style="medium">
        <color rgb="FFDE6CA0"/>
      </right>
      <top/>
      <bottom/>
      <diagonal/>
    </border>
    <border>
      <left style="medium">
        <color rgb="FFDE6CA0"/>
      </left>
      <right style="medium">
        <color rgb="FFDE6CA0"/>
      </right>
      <top/>
      <bottom style="thin">
        <color rgb="FFDE6CA0"/>
      </bottom>
      <diagonal/>
    </border>
    <border>
      <left style="medium">
        <color rgb="FFDE6CA0"/>
      </left>
      <right style="medium">
        <color rgb="FFDE6CA0"/>
      </right>
      <top/>
      <bottom style="medium">
        <color rgb="FFDE6CA0"/>
      </bottom>
      <diagonal/>
    </border>
    <border>
      <left style="medium">
        <color rgb="FFDE6CA0"/>
      </left>
      <right style="dashDotDot">
        <color theme="8" tint="-0.249977111117893"/>
      </right>
      <top style="medium">
        <color rgb="FFDE6CA0"/>
      </top>
      <bottom style="medium">
        <color rgb="FFDE6CA0"/>
      </bottom>
      <diagonal/>
    </border>
    <border>
      <left/>
      <right style="dashDotDot">
        <color theme="8" tint="-0.249977111117893"/>
      </right>
      <top style="medium">
        <color rgb="FFDE6CA0"/>
      </top>
      <bottom style="medium">
        <color rgb="FFDE6CA0"/>
      </bottom>
      <diagonal/>
    </border>
    <border>
      <left/>
      <right style="medium">
        <color rgb="FFDE6CA0"/>
      </right>
      <top/>
      <bottom style="medium">
        <color rgb="FFDE6CA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6">
    <xf numFmtId="0" fontId="0" fillId="0" borderId="0" xfId="0"/>
    <xf numFmtId="0" fontId="3" fillId="0" borderId="0" xfId="5"/>
    <xf numFmtId="0" fontId="2" fillId="0" borderId="0" xfId="5" applyFont="1" applyAlignment="1">
      <alignment vertical="center"/>
    </xf>
    <xf numFmtId="0" fontId="2" fillId="0" borderId="0" xfId="5" applyFont="1" applyAlignment="1">
      <alignment horizontal="center" vertical="center"/>
    </xf>
    <xf numFmtId="0" fontId="3" fillId="0" borderId="0" xfId="5" applyAlignment="1">
      <alignment horizont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vertical="top" wrapText="1"/>
    </xf>
    <xf numFmtId="0" fontId="7" fillId="0" borderId="97" xfId="5" applyFont="1" applyBorder="1" applyAlignment="1">
      <alignment horizontal="center" vertical="center" wrapText="1"/>
    </xf>
    <xf numFmtId="0" fontId="7" fillId="0" borderId="98" xfId="5" applyFont="1" applyBorder="1" applyAlignment="1">
      <alignment vertical="top" wrapText="1"/>
    </xf>
    <xf numFmtId="0" fontId="4" fillId="0" borderId="0" xfId="5" applyFont="1" applyAlignment="1">
      <alignment horizontal="center" vertical="center"/>
    </xf>
    <xf numFmtId="0" fontId="4" fillId="0" borderId="99" xfId="5" applyFont="1" applyBorder="1" applyAlignment="1">
      <alignment horizontal="center" vertical="center"/>
    </xf>
    <xf numFmtId="9" fontId="4" fillId="0" borderId="0" xfId="7" applyFont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43" fontId="4" fillId="0" borderId="0" xfId="3" applyFont="1" applyBorder="1" applyAlignment="1">
      <alignment horizontal="center" vertical="center"/>
    </xf>
    <xf numFmtId="43" fontId="4" fillId="0" borderId="100" xfId="3" applyFont="1" applyBorder="1" applyAlignment="1">
      <alignment horizontal="center" vertical="center"/>
    </xf>
    <xf numFmtId="43" fontId="7" fillId="0" borderId="0" xfId="5" applyNumberFormat="1" applyFont="1" applyBorder="1" applyAlignment="1">
      <alignment horizontal="center" vertical="center"/>
    </xf>
    <xf numFmtId="0" fontId="8" fillId="0" borderId="101" xfId="5" applyFont="1" applyBorder="1" applyAlignment="1">
      <alignment horizontal="center" vertical="center"/>
    </xf>
    <xf numFmtId="0" fontId="8" fillId="0" borderId="102" xfId="5" applyFont="1" applyBorder="1" applyAlignment="1">
      <alignment horizontal="center" vertical="center"/>
    </xf>
    <xf numFmtId="0" fontId="4" fillId="0" borderId="103" xfId="5" applyFont="1" applyBorder="1" applyAlignment="1">
      <alignment horizontal="left" vertical="center"/>
    </xf>
    <xf numFmtId="165" fontId="4" fillId="0" borderId="104" xfId="8" applyFont="1" applyBorder="1" applyAlignment="1">
      <alignment vertical="center"/>
    </xf>
    <xf numFmtId="165" fontId="4" fillId="0" borderId="0" xfId="8" applyFont="1" applyAlignment="1">
      <alignment vertical="center"/>
    </xf>
    <xf numFmtId="165" fontId="4" fillId="0" borderId="103" xfId="8" applyFont="1" applyBorder="1" applyAlignment="1">
      <alignment vertical="center"/>
    </xf>
    <xf numFmtId="165" fontId="4" fillId="0" borderId="0" xfId="5" applyNumberFormat="1" applyFont="1" applyAlignment="1">
      <alignment vertical="center"/>
    </xf>
    <xf numFmtId="0" fontId="4" fillId="0" borderId="104" xfId="5" applyFont="1" applyBorder="1" applyAlignment="1">
      <alignment horizontal="left" vertical="center"/>
    </xf>
    <xf numFmtId="166" fontId="4" fillId="0" borderId="104" xfId="5" applyNumberFormat="1" applyFont="1" applyBorder="1" applyAlignment="1">
      <alignment vertical="center"/>
    </xf>
    <xf numFmtId="166" fontId="4" fillId="0" borderId="0" xfId="5" applyNumberFormat="1" applyFont="1" applyAlignment="1">
      <alignment vertical="center"/>
    </xf>
    <xf numFmtId="0" fontId="4" fillId="0" borderId="105" xfId="5" applyFont="1" applyBorder="1" applyAlignment="1">
      <alignment horizontal="left" vertical="center"/>
    </xf>
    <xf numFmtId="166" fontId="4" fillId="0" borderId="105" xfId="5" applyNumberFormat="1" applyFont="1" applyBorder="1" applyAlignment="1">
      <alignment vertical="center"/>
    </xf>
    <xf numFmtId="165" fontId="9" fillId="0" borderId="104" xfId="8" applyFont="1" applyBorder="1" applyAlignment="1">
      <alignment vertical="center"/>
    </xf>
    <xf numFmtId="0" fontId="4" fillId="0" borderId="106" xfId="5" applyFont="1" applyBorder="1" applyAlignment="1">
      <alignment horizontal="left" vertical="center"/>
    </xf>
    <xf numFmtId="0" fontId="7" fillId="0" borderId="101" xfId="5" applyFont="1" applyBorder="1" applyAlignment="1">
      <alignment horizontal="right" vertical="center"/>
    </xf>
    <xf numFmtId="165" fontId="10" fillId="0" borderId="101" xfId="8" applyFont="1" applyBorder="1" applyAlignment="1">
      <alignment vertical="center"/>
    </xf>
    <xf numFmtId="165" fontId="7" fillId="0" borderId="101" xfId="8" applyFont="1" applyBorder="1" applyAlignment="1">
      <alignment vertical="center"/>
    </xf>
    <xf numFmtId="0" fontId="7" fillId="0" borderId="101" xfId="5" applyFont="1" applyBorder="1" applyAlignment="1">
      <alignment vertical="center"/>
    </xf>
    <xf numFmtId="165" fontId="9" fillId="0" borderId="107" xfId="8" applyFont="1" applyBorder="1" applyAlignment="1">
      <alignment vertical="center"/>
    </xf>
    <xf numFmtId="165" fontId="5" fillId="0" borderId="108" xfId="8" applyFont="1" applyBorder="1" applyAlignment="1">
      <alignment vertical="center"/>
    </xf>
    <xf numFmtId="165" fontId="5" fillId="0" borderId="102" xfId="8" applyFont="1" applyBorder="1" applyAlignment="1">
      <alignment vertical="center"/>
    </xf>
    <xf numFmtId="165" fontId="5" fillId="0" borderId="101" xfId="8" applyFont="1" applyBorder="1" applyAlignment="1">
      <alignment vertical="center"/>
    </xf>
    <xf numFmtId="0" fontId="7" fillId="0" borderId="106" xfId="5" applyFont="1" applyBorder="1" applyAlignment="1">
      <alignment vertical="center"/>
    </xf>
    <xf numFmtId="165" fontId="9" fillId="0" borderId="109" xfId="5" applyNumberFormat="1" applyFont="1" applyBorder="1" applyAlignment="1">
      <alignment vertical="center"/>
    </xf>
    <xf numFmtId="165" fontId="9" fillId="0" borderId="106" xfId="5" applyNumberFormat="1" applyFont="1" applyBorder="1" applyAlignment="1">
      <alignment vertical="center"/>
    </xf>
    <xf numFmtId="165" fontId="5" fillId="0" borderId="109" xfId="5" applyNumberFormat="1" applyFont="1" applyBorder="1" applyAlignment="1">
      <alignment vertical="center"/>
    </xf>
    <xf numFmtId="165" fontId="4" fillId="0" borderId="106" xfId="5" applyNumberFormat="1" applyFont="1" applyBorder="1" applyAlignment="1">
      <alignment vertical="center"/>
    </xf>
    <xf numFmtId="0" fontId="4" fillId="0" borderId="0" xfId="5" applyFont="1"/>
    <xf numFmtId="0" fontId="4" fillId="3" borderId="0" xfId="5" applyFont="1" applyFill="1" applyAlignment="1">
      <alignment vertical="center"/>
    </xf>
    <xf numFmtId="0" fontId="4" fillId="3" borderId="0" xfId="5" applyFont="1" applyFill="1" applyAlignment="1">
      <alignment vertical="center" wrapText="1"/>
    </xf>
    <xf numFmtId="0" fontId="4" fillId="0" borderId="0" xfId="5" applyFont="1" applyAlignment="1">
      <alignment vertical="center" wrapText="1"/>
    </xf>
    <xf numFmtId="0" fontId="7" fillId="0" borderId="21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4" fillId="0" borderId="23" xfId="5" applyFont="1" applyBorder="1" applyAlignment="1">
      <alignment vertical="center"/>
    </xf>
    <xf numFmtId="43" fontId="4" fillId="0" borderId="24" xfId="4" applyNumberFormat="1" applyFont="1" applyBorder="1" applyAlignment="1">
      <alignment vertical="center"/>
    </xf>
    <xf numFmtId="43" fontId="4" fillId="0" borderId="0" xfId="5" applyNumberFormat="1" applyFont="1" applyAlignment="1">
      <alignment vertical="center"/>
    </xf>
    <xf numFmtId="0" fontId="4" fillId="0" borderId="25" xfId="5" applyFont="1" applyBorder="1" applyAlignment="1">
      <alignment vertical="center"/>
    </xf>
    <xf numFmtId="43" fontId="4" fillId="0" borderId="26" xfId="4" applyNumberFormat="1" applyFont="1" applyBorder="1" applyAlignment="1">
      <alignment vertical="center"/>
    </xf>
    <xf numFmtId="0" fontId="4" fillId="0" borderId="27" xfId="5" applyFont="1" applyBorder="1" applyAlignment="1">
      <alignment vertical="center"/>
    </xf>
    <xf numFmtId="43" fontId="4" fillId="0" borderId="28" xfId="4" applyNumberFormat="1" applyFont="1" applyBorder="1" applyAlignment="1">
      <alignment vertical="center"/>
    </xf>
    <xf numFmtId="165" fontId="4" fillId="0" borderId="0" xfId="5" applyNumberFormat="1" applyFont="1"/>
    <xf numFmtId="0" fontId="4" fillId="3" borderId="0" xfId="5" applyFont="1" applyFill="1"/>
    <xf numFmtId="0" fontId="4" fillId="3" borderId="0" xfId="5" applyFont="1" applyFill="1" applyAlignment="1">
      <alignment vertical="top" wrapText="1"/>
    </xf>
    <xf numFmtId="165" fontId="4" fillId="3" borderId="0" xfId="5" applyNumberFormat="1" applyFont="1" applyFill="1" applyAlignment="1">
      <alignment vertical="center"/>
    </xf>
    <xf numFmtId="165" fontId="7" fillId="0" borderId="32" xfId="5" applyNumberFormat="1" applyFont="1" applyBorder="1" applyAlignment="1">
      <alignment horizontal="center" vertical="center"/>
    </xf>
    <xf numFmtId="165" fontId="7" fillId="0" borderId="31" xfId="5" applyNumberFormat="1" applyFont="1" applyBorder="1" applyAlignment="1">
      <alignment horizontal="center" vertical="center"/>
    </xf>
    <xf numFmtId="165" fontId="7" fillId="0" borderId="29" xfId="5" applyNumberFormat="1" applyFont="1" applyBorder="1" applyAlignment="1">
      <alignment horizontal="center" vertical="center"/>
    </xf>
    <xf numFmtId="165" fontId="7" fillId="0" borderId="30" xfId="5" applyNumberFormat="1" applyFont="1" applyBorder="1" applyAlignment="1">
      <alignment horizontal="center" vertical="center"/>
    </xf>
    <xf numFmtId="165" fontId="7" fillId="0" borderId="33" xfId="5" applyNumberFormat="1" applyFont="1" applyBorder="1" applyAlignment="1">
      <alignment horizontal="left" vertical="center"/>
    </xf>
    <xf numFmtId="165" fontId="4" fillId="0" borderId="34" xfId="6" applyNumberFormat="1" applyFont="1" applyBorder="1" applyAlignment="1">
      <alignment vertical="center"/>
    </xf>
    <xf numFmtId="165" fontId="4" fillId="0" borderId="35" xfId="6" applyNumberFormat="1" applyFont="1" applyBorder="1" applyAlignment="1">
      <alignment vertical="center"/>
    </xf>
    <xf numFmtId="165" fontId="4" fillId="0" borderId="36" xfId="5" applyNumberFormat="1" applyFont="1" applyBorder="1" applyAlignment="1">
      <alignment vertical="center"/>
    </xf>
    <xf numFmtId="165" fontId="4" fillId="0" borderId="37" xfId="6" applyNumberFormat="1" applyFont="1" applyBorder="1" applyAlignment="1">
      <alignment vertical="center"/>
    </xf>
    <xf numFmtId="9" fontId="7" fillId="0" borderId="38" xfId="5" applyNumberFormat="1" applyFont="1" applyBorder="1" applyAlignment="1">
      <alignment horizontal="center" vertical="center"/>
    </xf>
    <xf numFmtId="165" fontId="4" fillId="0" borderId="39" xfId="6" applyNumberFormat="1" applyFont="1" applyBorder="1" applyAlignment="1">
      <alignment vertical="center"/>
    </xf>
    <xf numFmtId="165" fontId="4" fillId="0" borderId="40" xfId="6" applyNumberFormat="1" applyFont="1" applyBorder="1" applyAlignment="1">
      <alignment vertical="center"/>
    </xf>
    <xf numFmtId="165" fontId="4" fillId="0" borderId="41" xfId="6" applyNumberFormat="1" applyFont="1" applyBorder="1" applyAlignment="1">
      <alignment vertical="center"/>
    </xf>
    <xf numFmtId="9" fontId="7" fillId="0" borderId="42" xfId="5" applyNumberFormat="1" applyFont="1" applyBorder="1" applyAlignment="1">
      <alignment horizontal="center" vertical="center"/>
    </xf>
    <xf numFmtId="165" fontId="4" fillId="0" borderId="43" xfId="6" applyNumberFormat="1" applyFont="1" applyBorder="1" applyAlignment="1">
      <alignment vertical="center"/>
    </xf>
    <xf numFmtId="165" fontId="4" fillId="0" borderId="44" xfId="6" applyNumberFormat="1" applyFont="1" applyBorder="1" applyAlignment="1">
      <alignment vertical="center"/>
    </xf>
    <xf numFmtId="165" fontId="4" fillId="0" borderId="45" xfId="6" applyNumberFormat="1" applyFont="1" applyBorder="1" applyAlignment="1">
      <alignment vertical="center"/>
    </xf>
    <xf numFmtId="0" fontId="4" fillId="3" borderId="46" xfId="5" applyFont="1" applyFill="1" applyBorder="1"/>
    <xf numFmtId="9" fontId="7" fillId="0" borderId="0" xfId="5" applyNumberFormat="1" applyFont="1" applyBorder="1" applyAlignment="1">
      <alignment horizontal="center" vertical="center"/>
    </xf>
    <xf numFmtId="165" fontId="4" fillId="0" borderId="0" xfId="6" applyNumberFormat="1" applyFont="1" applyBorder="1" applyAlignment="1">
      <alignment vertical="center"/>
    </xf>
    <xf numFmtId="0" fontId="4" fillId="3" borderId="0" xfId="5" applyFont="1" applyFill="1" applyBorder="1"/>
    <xf numFmtId="165" fontId="7" fillId="0" borderId="52" xfId="5" applyNumberFormat="1" applyFont="1" applyBorder="1" applyAlignment="1">
      <alignment horizontal="center" vertical="center"/>
    </xf>
    <xf numFmtId="0" fontId="4" fillId="3" borderId="53" xfId="5" applyFont="1" applyFill="1" applyBorder="1"/>
    <xf numFmtId="165" fontId="4" fillId="0" borderId="56" xfId="6" applyNumberFormat="1" applyFont="1" applyBorder="1" applyAlignment="1">
      <alignment vertical="center"/>
    </xf>
    <xf numFmtId="165" fontId="4" fillId="0" borderId="57" xfId="6" applyNumberFormat="1" applyFont="1" applyBorder="1" applyAlignment="1">
      <alignment vertical="center"/>
    </xf>
    <xf numFmtId="165" fontId="4" fillId="0" borderId="58" xfId="6" applyNumberFormat="1" applyFont="1" applyBorder="1" applyAlignment="1">
      <alignment vertical="center"/>
    </xf>
    <xf numFmtId="165" fontId="4" fillId="0" borderId="59" xfId="6" applyNumberFormat="1" applyFont="1" applyBorder="1" applyAlignment="1">
      <alignment vertical="center"/>
    </xf>
    <xf numFmtId="166" fontId="4" fillId="0" borderId="62" xfId="6" applyNumberFormat="1" applyFont="1" applyBorder="1" applyAlignment="1">
      <alignment vertical="center"/>
    </xf>
    <xf numFmtId="166" fontId="4" fillId="0" borderId="63" xfId="6" applyNumberFormat="1" applyFont="1" applyBorder="1" applyAlignment="1">
      <alignment vertical="center"/>
    </xf>
    <xf numFmtId="166" fontId="4" fillId="0" borderId="62" xfId="5" applyNumberFormat="1" applyFont="1" applyBorder="1" applyAlignment="1">
      <alignment vertical="center"/>
    </xf>
    <xf numFmtId="166" fontId="4" fillId="0" borderId="64" xfId="6" applyNumberFormat="1" applyFont="1" applyBorder="1" applyAlignment="1">
      <alignment vertical="center"/>
    </xf>
    <xf numFmtId="166" fontId="4" fillId="0" borderId="67" xfId="6" applyNumberFormat="1" applyFont="1" applyBorder="1" applyAlignment="1">
      <alignment vertical="center"/>
    </xf>
    <xf numFmtId="166" fontId="4" fillId="0" borderId="68" xfId="6" applyNumberFormat="1" applyFont="1" applyBorder="1" applyAlignment="1">
      <alignment vertical="center"/>
    </xf>
    <xf numFmtId="166" fontId="4" fillId="0" borderId="69" xfId="6" applyNumberFormat="1" applyFont="1" applyBorder="1" applyAlignment="1">
      <alignment vertical="center"/>
    </xf>
    <xf numFmtId="166" fontId="4" fillId="0" borderId="72" xfId="6" applyNumberFormat="1" applyFont="1" applyBorder="1" applyAlignment="1">
      <alignment vertical="center"/>
    </xf>
    <xf numFmtId="166" fontId="4" fillId="0" borderId="73" xfId="6" applyNumberFormat="1" applyFont="1" applyBorder="1" applyAlignment="1">
      <alignment vertical="center"/>
    </xf>
    <xf numFmtId="166" fontId="4" fillId="0" borderId="74" xfId="6" applyNumberFormat="1" applyFont="1" applyBorder="1" applyAlignment="1">
      <alignment vertical="center"/>
    </xf>
    <xf numFmtId="0" fontId="7" fillId="3" borderId="0" xfId="5" applyFont="1" applyFill="1"/>
    <xf numFmtId="165" fontId="7" fillId="0" borderId="75" xfId="6" applyNumberFormat="1" applyFont="1" applyBorder="1" applyAlignment="1">
      <alignment vertical="center"/>
    </xf>
    <xf numFmtId="165" fontId="7" fillId="0" borderId="52" xfId="6" applyNumberFormat="1" applyFont="1" applyBorder="1" applyAlignment="1">
      <alignment vertical="center"/>
    </xf>
    <xf numFmtId="0" fontId="7" fillId="0" borderId="0" xfId="5" applyFont="1"/>
    <xf numFmtId="165" fontId="7" fillId="0" borderId="0" xfId="5" applyNumberFormat="1" applyFont="1" applyBorder="1" applyAlignment="1">
      <alignment horizontal="left" vertical="center"/>
    </xf>
    <xf numFmtId="165" fontId="7" fillId="0" borderId="0" xfId="6" applyNumberFormat="1" applyFont="1" applyBorder="1" applyAlignment="1">
      <alignment vertical="center"/>
    </xf>
    <xf numFmtId="165" fontId="7" fillId="0" borderId="79" xfId="5" applyNumberFormat="1" applyFont="1" applyBorder="1" applyAlignment="1">
      <alignment horizontal="center" vertical="center"/>
    </xf>
    <xf numFmtId="165" fontId="7" fillId="0" borderId="80" xfId="5" applyNumberFormat="1" applyFont="1" applyBorder="1" applyAlignment="1">
      <alignment horizontal="center" vertical="center"/>
    </xf>
    <xf numFmtId="165" fontId="4" fillId="0" borderId="0" xfId="5" applyNumberFormat="1" applyFont="1" applyAlignment="1">
      <alignment horizontal="center" vertical="center"/>
    </xf>
    <xf numFmtId="165" fontId="4" fillId="0" borderId="84" xfId="6" applyNumberFormat="1" applyFont="1" applyBorder="1" applyAlignment="1">
      <alignment vertical="center"/>
    </xf>
    <xf numFmtId="165" fontId="4" fillId="0" borderId="82" xfId="6" applyNumberFormat="1" applyFont="1" applyBorder="1" applyAlignment="1">
      <alignment vertical="center"/>
    </xf>
    <xf numFmtId="165" fontId="4" fillId="0" borderId="83" xfId="6" applyNumberFormat="1" applyFont="1" applyBorder="1" applyAlignment="1">
      <alignment vertical="center"/>
    </xf>
    <xf numFmtId="166" fontId="4" fillId="0" borderId="88" xfId="6" applyNumberFormat="1" applyFont="1" applyBorder="1" applyAlignment="1">
      <alignment vertical="center"/>
    </xf>
    <xf numFmtId="166" fontId="4" fillId="0" borderId="86" xfId="6" applyNumberFormat="1" applyFont="1" applyBorder="1" applyAlignment="1">
      <alignment vertical="center"/>
    </xf>
    <xf numFmtId="166" fontId="4" fillId="0" borderId="87" xfId="6" applyNumberFormat="1" applyFont="1" applyBorder="1" applyAlignment="1">
      <alignment vertical="center"/>
    </xf>
    <xf numFmtId="166" fontId="4" fillId="0" borderId="89" xfId="6" applyNumberFormat="1" applyFont="1" applyBorder="1" applyAlignment="1">
      <alignment vertical="center"/>
    </xf>
    <xf numFmtId="166" fontId="4" fillId="0" borderId="90" xfId="6" applyNumberFormat="1" applyFont="1" applyBorder="1" applyAlignment="1">
      <alignment vertical="center"/>
    </xf>
    <xf numFmtId="166" fontId="4" fillId="0" borderId="91" xfId="6" applyNumberFormat="1" applyFont="1" applyBorder="1" applyAlignment="1">
      <alignment vertical="center"/>
    </xf>
    <xf numFmtId="165" fontId="7" fillId="0" borderId="92" xfId="6" applyNumberFormat="1" applyFont="1" applyBorder="1" applyAlignment="1">
      <alignment vertical="center"/>
    </xf>
    <xf numFmtId="165" fontId="7" fillId="0" borderId="93" xfId="6" applyNumberFormat="1" applyFont="1" applyBorder="1" applyAlignment="1">
      <alignment vertical="center"/>
    </xf>
    <xf numFmtId="165" fontId="7" fillId="0" borderId="94" xfId="6" applyNumberFormat="1" applyFont="1" applyBorder="1" applyAlignment="1">
      <alignment vertical="center"/>
    </xf>
    <xf numFmtId="165" fontId="7" fillId="0" borderId="0" xfId="5" applyNumberFormat="1" applyFont="1" applyAlignment="1">
      <alignment vertical="center"/>
    </xf>
    <xf numFmtId="165" fontId="7" fillId="0" borderId="0" xfId="5" applyNumberFormat="1" applyFont="1"/>
    <xf numFmtId="0" fontId="4" fillId="3" borderId="0" xfId="5" applyFont="1" applyFill="1" applyAlignment="1"/>
    <xf numFmtId="165" fontId="4" fillId="0" borderId="95" xfId="6" applyNumberFormat="1" applyFont="1" applyBorder="1" applyAlignment="1"/>
    <xf numFmtId="165" fontId="4" fillId="0" borderId="90" xfId="6" applyNumberFormat="1" applyFont="1" applyBorder="1" applyAlignment="1"/>
    <xf numFmtId="165" fontId="4" fillId="0" borderId="91" xfId="6" applyNumberFormat="1" applyFont="1" applyBorder="1" applyAlignment="1"/>
    <xf numFmtId="165" fontId="4" fillId="0" borderId="0" xfId="5" applyNumberFormat="1" applyFont="1" applyAlignment="1"/>
    <xf numFmtId="0" fontId="4" fillId="0" borderId="0" xfId="5" applyFont="1" applyAlignment="1"/>
    <xf numFmtId="0" fontId="4" fillId="0" borderId="0" xfId="5" applyNumberFormat="1" applyFont="1" applyBorder="1" applyAlignment="1">
      <alignment horizontal="left" wrapText="1"/>
    </xf>
    <xf numFmtId="165" fontId="4" fillId="0" borderId="0" xfId="6" applyNumberFormat="1" applyFont="1" applyBorder="1" applyAlignment="1"/>
    <xf numFmtId="165" fontId="4" fillId="3" borderId="0" xfId="5" applyNumberFormat="1" applyFont="1" applyFill="1" applyBorder="1" applyAlignment="1">
      <alignment horizontal="left" vertical="center" wrapText="1"/>
    </xf>
    <xf numFmtId="165" fontId="4" fillId="3" borderId="0" xfId="6" applyNumberFormat="1" applyFont="1" applyFill="1" applyBorder="1" applyAlignment="1">
      <alignment vertical="center"/>
    </xf>
    <xf numFmtId="165" fontId="4" fillId="3" borderId="0" xfId="5" applyNumberFormat="1" applyFont="1" applyFill="1" applyBorder="1" applyAlignment="1">
      <alignment vertical="center"/>
    </xf>
    <xf numFmtId="165" fontId="7" fillId="0" borderId="96" xfId="5" applyNumberFormat="1" applyFont="1" applyBorder="1" applyAlignment="1">
      <alignment horizontal="center" vertical="center"/>
    </xf>
    <xf numFmtId="165" fontId="4" fillId="0" borderId="96" xfId="6" applyNumberFormat="1" applyFont="1" applyBorder="1" applyAlignment="1">
      <alignment vertical="center"/>
    </xf>
    <xf numFmtId="166" fontId="4" fillId="0" borderId="96" xfId="6" applyNumberFormat="1" applyFont="1" applyBorder="1" applyAlignment="1">
      <alignment vertical="center"/>
    </xf>
    <xf numFmtId="165" fontId="9" fillId="0" borderId="96" xfId="6" applyNumberFormat="1" applyFont="1" applyBorder="1" applyAlignment="1">
      <alignment vertical="center"/>
    </xf>
    <xf numFmtId="166" fontId="9" fillId="0" borderId="96" xfId="6" applyNumberFormat="1" applyFont="1" applyBorder="1" applyAlignment="1">
      <alignment vertical="center"/>
    </xf>
    <xf numFmtId="165" fontId="7" fillId="0" borderId="96" xfId="6" applyNumberFormat="1" applyFont="1" applyBorder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7" fillId="2" borderId="0" xfId="1" applyNumberFormat="1" applyFont="1" applyFill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4" fillId="0" borderId="0" xfId="1" applyFont="1"/>
    <xf numFmtId="164" fontId="4" fillId="0" borderId="0" xfId="1" applyNumberFormat="1" applyFont="1" applyAlignment="1">
      <alignment horizontal="left" vertical="center" wrapText="1"/>
    </xf>
    <xf numFmtId="164" fontId="7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left" vertical="center"/>
    </xf>
    <xf numFmtId="164" fontId="7" fillId="0" borderId="0" xfId="1" applyNumberFormat="1" applyFont="1" applyBorder="1" applyAlignment="1">
      <alignment horizontal="center" vertical="center"/>
    </xf>
    <xf numFmtId="165" fontId="4" fillId="0" borderId="0" xfId="2" applyFont="1" applyAlignment="1">
      <alignment vertical="center"/>
    </xf>
    <xf numFmtId="164" fontId="4" fillId="0" borderId="0" xfId="1" applyNumberFormat="1" applyFont="1" applyAlignment="1">
      <alignment horizontal="left"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6" fontId="4" fillId="0" borderId="13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4" fillId="0" borderId="14" xfId="1" applyNumberFormat="1" applyFont="1" applyBorder="1" applyAlignment="1">
      <alignment horizontal="center" vertical="center"/>
    </xf>
    <xf numFmtId="165" fontId="4" fillId="0" borderId="0" xfId="2" applyFont="1" applyAlignment="1">
      <alignment horizontal="center" vertical="center"/>
    </xf>
    <xf numFmtId="165" fontId="4" fillId="0" borderId="1" xfId="2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43" fontId="4" fillId="0" borderId="0" xfId="2" applyNumberFormat="1" applyFont="1" applyAlignment="1">
      <alignment vertical="center"/>
    </xf>
    <xf numFmtId="164" fontId="7" fillId="0" borderId="7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5" fontId="4" fillId="0" borderId="18" xfId="2" applyFont="1" applyBorder="1" applyAlignment="1">
      <alignment horizontal="center" vertical="center"/>
    </xf>
    <xf numFmtId="165" fontId="4" fillId="0" borderId="7" xfId="2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left" vertical="center" indent="1"/>
    </xf>
    <xf numFmtId="165" fontId="4" fillId="0" borderId="17" xfId="2" applyFont="1" applyBorder="1" applyAlignment="1">
      <alignment horizontal="center" vertical="center"/>
    </xf>
    <xf numFmtId="165" fontId="4" fillId="0" borderId="16" xfId="2" applyFont="1" applyBorder="1" applyAlignment="1">
      <alignment horizontal="center" vertical="center"/>
    </xf>
    <xf numFmtId="165" fontId="4" fillId="0" borderId="0" xfId="2" applyFont="1" applyBorder="1" applyAlignment="1">
      <alignment horizontal="center" vertical="center"/>
    </xf>
    <xf numFmtId="164" fontId="7" fillId="0" borderId="0" xfId="1" applyNumberFormat="1" applyFont="1" applyAlignment="1">
      <alignment horizontal="left" vertical="center"/>
    </xf>
    <xf numFmtId="164" fontId="7" fillId="0" borderId="16" xfId="1" applyNumberFormat="1" applyFont="1" applyBorder="1" applyAlignment="1">
      <alignment horizontal="center" vertical="center"/>
    </xf>
    <xf numFmtId="165" fontId="7" fillId="0" borderId="16" xfId="2" applyFont="1" applyBorder="1" applyAlignment="1">
      <alignment horizontal="center" vertical="center"/>
    </xf>
    <xf numFmtId="165" fontId="7" fillId="0" borderId="0" xfId="2" applyFont="1" applyBorder="1" applyAlignment="1">
      <alignment horizontal="center" vertical="center"/>
    </xf>
    <xf numFmtId="165" fontId="4" fillId="0" borderId="15" xfId="2" applyFont="1" applyBorder="1" applyAlignment="1">
      <alignment horizontal="center" vertical="center"/>
    </xf>
    <xf numFmtId="165" fontId="4" fillId="0" borderId="0" xfId="1" applyNumberFormat="1" applyFont="1" applyAlignment="1">
      <alignment horizontal="left" vertical="center"/>
    </xf>
    <xf numFmtId="165" fontId="7" fillId="0" borderId="0" xfId="2" applyFont="1" applyAlignment="1">
      <alignment horizontal="center" vertical="center"/>
    </xf>
    <xf numFmtId="165" fontId="13" fillId="0" borderId="0" xfId="1" applyNumberFormat="1" applyFont="1" applyAlignment="1">
      <alignment horizontal="left" vertical="center"/>
    </xf>
    <xf numFmtId="165" fontId="7" fillId="0" borderId="0" xfId="2" applyFont="1" applyAlignment="1">
      <alignment vertical="center"/>
    </xf>
    <xf numFmtId="165" fontId="4" fillId="0" borderId="13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 textRotation="90" wrapText="1"/>
    </xf>
    <xf numFmtId="164" fontId="12" fillId="0" borderId="0" xfId="1" applyNumberFormat="1" applyFont="1" applyAlignment="1">
      <alignment vertical="center" textRotation="90" wrapText="1"/>
    </xf>
    <xf numFmtId="164" fontId="4" fillId="0" borderId="110" xfId="1" applyNumberFormat="1" applyFont="1" applyBorder="1" applyAlignment="1">
      <alignment horizontal="center" vertical="center"/>
    </xf>
    <xf numFmtId="167" fontId="4" fillId="0" borderId="20" xfId="1" applyNumberFormat="1" applyFont="1" applyBorder="1" applyAlignment="1">
      <alignment horizontal="center" vertical="center"/>
    </xf>
    <xf numFmtId="164" fontId="4" fillId="0" borderId="114" xfId="1" applyNumberFormat="1" applyFont="1" applyBorder="1" applyAlignment="1">
      <alignment horizontal="center" vertical="center"/>
    </xf>
    <xf numFmtId="167" fontId="4" fillId="0" borderId="15" xfId="1" applyNumberFormat="1" applyFont="1" applyBorder="1" applyAlignment="1">
      <alignment horizontal="center" vertical="center"/>
    </xf>
    <xf numFmtId="167" fontId="4" fillId="0" borderId="0" xfId="1" applyNumberFormat="1" applyFont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167" fontId="4" fillId="0" borderId="13" xfId="1" applyNumberFormat="1" applyFont="1" applyBorder="1" applyAlignment="1">
      <alignment horizontal="center" vertical="center"/>
    </xf>
    <xf numFmtId="164" fontId="7" fillId="4" borderId="0" xfId="1" applyNumberFormat="1" applyFont="1" applyFill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left" vertical="center"/>
    </xf>
    <xf numFmtId="164" fontId="4" fillId="0" borderId="0" xfId="1" applyNumberFormat="1" applyFont="1" applyAlignment="1">
      <alignment horizontal="left" vertical="center" wrapText="1"/>
    </xf>
    <xf numFmtId="164" fontId="12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5" fontId="4" fillId="0" borderId="0" xfId="1" applyNumberFormat="1" applyFont="1" applyAlignment="1">
      <alignment horizontal="left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 textRotation="90" wrapText="1"/>
    </xf>
    <xf numFmtId="164" fontId="7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left" vertical="center"/>
    </xf>
    <xf numFmtId="164" fontId="7" fillId="0" borderId="116" xfId="1" applyNumberFormat="1" applyFont="1" applyBorder="1" applyAlignment="1">
      <alignment horizontal="center" vertical="center"/>
    </xf>
    <xf numFmtId="164" fontId="7" fillId="0" borderId="117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left" vertical="center"/>
    </xf>
    <xf numFmtId="164" fontId="4" fillId="0" borderId="111" xfId="1" applyNumberFormat="1" applyFont="1" applyBorder="1" applyAlignment="1">
      <alignment horizontal="left" vertical="center"/>
    </xf>
    <xf numFmtId="164" fontId="4" fillId="0" borderId="15" xfId="1" applyNumberFormat="1" applyFont="1" applyBorder="1" applyAlignment="1">
      <alignment horizontal="left" vertical="center"/>
    </xf>
    <xf numFmtId="164" fontId="4" fillId="0" borderId="115" xfId="1" applyNumberFormat="1" applyFont="1" applyBorder="1" applyAlignment="1">
      <alignment horizontal="left" vertical="center"/>
    </xf>
    <xf numFmtId="165" fontId="4" fillId="0" borderId="96" xfId="5" applyNumberFormat="1" applyFont="1" applyBorder="1" applyAlignment="1">
      <alignment horizontal="left" vertical="center"/>
    </xf>
    <xf numFmtId="165" fontId="7" fillId="0" borderId="96" xfId="5" applyNumberFormat="1" applyFont="1" applyBorder="1" applyAlignment="1">
      <alignment horizontal="left" vertical="center"/>
    </xf>
    <xf numFmtId="165" fontId="7" fillId="0" borderId="110" xfId="6" applyNumberFormat="1" applyFont="1" applyBorder="1" applyAlignment="1">
      <alignment horizontal="center"/>
    </xf>
    <xf numFmtId="165" fontId="7" fillId="0" borderId="20" xfId="6" applyNumberFormat="1" applyFont="1" applyBorder="1" applyAlignment="1">
      <alignment horizontal="center"/>
    </xf>
    <xf numFmtId="165" fontId="7" fillId="0" borderId="111" xfId="6" applyNumberFormat="1" applyFont="1" applyBorder="1" applyAlignment="1">
      <alignment horizontal="center"/>
    </xf>
    <xf numFmtId="165" fontId="7" fillId="0" borderId="112" xfId="6" applyNumberFormat="1" applyFont="1" applyBorder="1" applyAlignment="1">
      <alignment horizontal="center"/>
    </xf>
    <xf numFmtId="165" fontId="7" fillId="0" borderId="0" xfId="6" applyNumberFormat="1" applyFont="1" applyBorder="1" applyAlignment="1">
      <alignment horizontal="center"/>
    </xf>
    <xf numFmtId="165" fontId="7" fillId="0" borderId="113" xfId="6" applyNumberFormat="1" applyFont="1" applyBorder="1" applyAlignment="1">
      <alignment horizontal="center"/>
    </xf>
    <xf numFmtId="165" fontId="7" fillId="0" borderId="114" xfId="6" applyNumberFormat="1" applyFont="1" applyBorder="1" applyAlignment="1">
      <alignment horizontal="center"/>
    </xf>
    <xf numFmtId="165" fontId="7" fillId="0" borderId="15" xfId="6" applyNumberFormat="1" applyFont="1" applyBorder="1" applyAlignment="1">
      <alignment horizontal="center"/>
    </xf>
    <xf numFmtId="165" fontId="7" fillId="0" borderId="115" xfId="6" applyNumberFormat="1" applyFont="1" applyBorder="1" applyAlignment="1">
      <alignment horizontal="center"/>
    </xf>
    <xf numFmtId="165" fontId="7" fillId="0" borderId="96" xfId="5" applyNumberFormat="1" applyFont="1" applyBorder="1" applyAlignment="1">
      <alignment horizontal="center" vertical="center"/>
    </xf>
    <xf numFmtId="165" fontId="11" fillId="0" borderId="96" xfId="5" applyNumberFormat="1" applyFont="1" applyBorder="1" applyAlignment="1">
      <alignment horizontal="center" vertical="center"/>
    </xf>
    <xf numFmtId="0" fontId="4" fillId="0" borderId="85" xfId="5" applyNumberFormat="1" applyFont="1" applyBorder="1" applyAlignment="1">
      <alignment horizontal="left" vertical="center" wrapText="1"/>
    </xf>
    <xf numFmtId="0" fontId="4" fillId="0" borderId="86" xfId="5" applyNumberFormat="1" applyFont="1" applyBorder="1" applyAlignment="1">
      <alignment horizontal="left" vertical="center" wrapText="1"/>
    </xf>
    <xf numFmtId="0" fontId="4" fillId="0" borderId="87" xfId="5" applyNumberFormat="1" applyFont="1" applyBorder="1" applyAlignment="1">
      <alignment horizontal="left" vertical="center" wrapText="1"/>
    </xf>
    <xf numFmtId="0" fontId="4" fillId="0" borderId="89" xfId="5" applyNumberFormat="1" applyFont="1" applyBorder="1" applyAlignment="1">
      <alignment horizontal="left" vertical="center" wrapText="1"/>
    </xf>
    <xf numFmtId="0" fontId="4" fillId="0" borderId="90" xfId="5" applyNumberFormat="1" applyFont="1" applyBorder="1" applyAlignment="1">
      <alignment horizontal="left" vertical="center" wrapText="1"/>
    </xf>
    <xf numFmtId="0" fontId="4" fillId="0" borderId="91" xfId="5" applyNumberFormat="1" applyFont="1" applyBorder="1" applyAlignment="1">
      <alignment horizontal="left" vertical="center" wrapText="1"/>
    </xf>
    <xf numFmtId="0" fontId="7" fillId="0" borderId="92" xfId="5" applyNumberFormat="1" applyFont="1" applyBorder="1" applyAlignment="1">
      <alignment horizontal="left" vertical="center" wrapText="1"/>
    </xf>
    <xf numFmtId="0" fontId="7" fillId="0" borderId="93" xfId="5" applyNumberFormat="1" applyFont="1" applyBorder="1" applyAlignment="1">
      <alignment horizontal="left" vertical="center" wrapText="1"/>
    </xf>
    <xf numFmtId="0" fontId="7" fillId="0" borderId="94" xfId="5" applyNumberFormat="1" applyFont="1" applyBorder="1" applyAlignment="1">
      <alignment horizontal="left" vertical="center" wrapText="1"/>
    </xf>
    <xf numFmtId="0" fontId="4" fillId="0" borderId="89" xfId="5" applyNumberFormat="1" applyFont="1" applyBorder="1" applyAlignment="1">
      <alignment horizontal="left" wrapText="1"/>
    </xf>
    <xf numFmtId="0" fontId="4" fillId="0" borderId="90" xfId="5" applyNumberFormat="1" applyFont="1" applyBorder="1" applyAlignment="1">
      <alignment horizontal="left" wrapText="1"/>
    </xf>
    <xf numFmtId="0" fontId="4" fillId="0" borderId="91" xfId="5" applyNumberFormat="1" applyFont="1" applyBorder="1" applyAlignment="1">
      <alignment horizontal="left" wrapText="1"/>
    </xf>
    <xf numFmtId="0" fontId="4" fillId="0" borderId="81" xfId="5" applyNumberFormat="1" applyFont="1" applyBorder="1" applyAlignment="1">
      <alignment horizontal="left" vertical="center" wrapText="1"/>
    </xf>
    <xf numFmtId="0" fontId="4" fillId="0" borderId="82" xfId="5" applyNumberFormat="1" applyFont="1" applyBorder="1" applyAlignment="1">
      <alignment horizontal="left" vertical="center" wrapText="1"/>
    </xf>
    <xf numFmtId="0" fontId="4" fillId="0" borderId="83" xfId="5" applyNumberFormat="1" applyFont="1" applyBorder="1" applyAlignment="1">
      <alignment horizontal="left" vertical="center" wrapText="1"/>
    </xf>
    <xf numFmtId="165" fontId="11" fillId="0" borderId="29" xfId="5" applyNumberFormat="1" applyFont="1" applyBorder="1" applyAlignment="1">
      <alignment horizontal="center" vertical="center" wrapText="1"/>
    </xf>
    <xf numFmtId="165" fontId="11" fillId="0" borderId="30" xfId="5" applyNumberFormat="1" applyFont="1" applyBorder="1" applyAlignment="1">
      <alignment horizontal="center" vertical="center" wrapText="1"/>
    </xf>
    <xf numFmtId="165" fontId="11" fillId="0" borderId="31" xfId="5" applyNumberFormat="1" applyFont="1" applyBorder="1" applyAlignment="1">
      <alignment horizontal="center" vertical="center" wrapText="1"/>
    </xf>
    <xf numFmtId="165" fontId="11" fillId="0" borderId="47" xfId="5" applyNumberFormat="1" applyFont="1" applyBorder="1" applyAlignment="1">
      <alignment horizontal="center" vertical="center"/>
    </xf>
    <xf numFmtId="165" fontId="11" fillId="0" borderId="48" xfId="5" applyNumberFormat="1" applyFont="1" applyBorder="1" applyAlignment="1">
      <alignment horizontal="center" vertical="center"/>
    </xf>
    <xf numFmtId="165" fontId="11" fillId="0" borderId="49" xfId="5" applyNumberFormat="1" applyFont="1" applyBorder="1" applyAlignment="1">
      <alignment horizontal="center" vertical="center"/>
    </xf>
    <xf numFmtId="165" fontId="7" fillId="0" borderId="50" xfId="5" applyNumberFormat="1" applyFont="1" applyBorder="1" applyAlignment="1">
      <alignment horizontal="center" vertical="center"/>
    </xf>
    <xf numFmtId="165" fontId="7" fillId="0" borderId="51" xfId="5" applyNumberFormat="1" applyFont="1" applyBorder="1" applyAlignment="1">
      <alignment horizontal="center" vertical="center"/>
    </xf>
    <xf numFmtId="165" fontId="4" fillId="0" borderId="54" xfId="5" applyNumberFormat="1" applyFont="1" applyBorder="1" applyAlignment="1">
      <alignment horizontal="left" vertical="center"/>
    </xf>
    <xf numFmtId="165" fontId="4" fillId="0" borderId="55" xfId="5" applyNumberFormat="1" applyFont="1" applyBorder="1" applyAlignment="1">
      <alignment horizontal="left" vertical="center"/>
    </xf>
    <xf numFmtId="165" fontId="4" fillId="0" borderId="60" xfId="5" applyNumberFormat="1" applyFont="1" applyBorder="1" applyAlignment="1">
      <alignment horizontal="left" vertical="center"/>
    </xf>
    <xf numFmtId="165" fontId="4" fillId="0" borderId="61" xfId="5" applyNumberFormat="1" applyFont="1" applyBorder="1" applyAlignment="1">
      <alignment horizontal="left" vertical="center"/>
    </xf>
    <xf numFmtId="165" fontId="4" fillId="0" borderId="65" xfId="5" applyNumberFormat="1" applyFont="1" applyBorder="1" applyAlignment="1">
      <alignment horizontal="left" vertical="center"/>
    </xf>
    <xf numFmtId="165" fontId="4" fillId="0" borderId="66" xfId="5" applyNumberFormat="1" applyFont="1" applyBorder="1" applyAlignment="1">
      <alignment horizontal="left" vertical="center"/>
    </xf>
    <xf numFmtId="0" fontId="4" fillId="0" borderId="70" xfId="5" applyNumberFormat="1" applyFont="1" applyBorder="1" applyAlignment="1">
      <alignment horizontal="left" vertical="center" wrapText="1"/>
    </xf>
    <xf numFmtId="0" fontId="4" fillId="0" borderId="71" xfId="5" applyNumberFormat="1" applyFont="1" applyBorder="1" applyAlignment="1">
      <alignment horizontal="left" vertical="center" wrapText="1"/>
    </xf>
    <xf numFmtId="165" fontId="7" fillId="0" borderId="70" xfId="5" applyNumberFormat="1" applyFont="1" applyBorder="1" applyAlignment="1">
      <alignment horizontal="left" vertical="center"/>
    </xf>
    <xf numFmtId="165" fontId="7" fillId="0" borderId="71" xfId="5" applyNumberFormat="1" applyFont="1" applyBorder="1" applyAlignment="1">
      <alignment horizontal="left" vertical="center"/>
    </xf>
    <xf numFmtId="165" fontId="7" fillId="0" borderId="76" xfId="5" applyNumberFormat="1" applyFont="1" applyBorder="1" applyAlignment="1">
      <alignment horizontal="center" vertical="center"/>
    </xf>
    <xf numFmtId="165" fontId="7" fillId="0" borderId="77" xfId="5" applyNumberFormat="1" applyFont="1" applyBorder="1" applyAlignment="1">
      <alignment horizontal="center" vertical="center"/>
    </xf>
    <xf numFmtId="165" fontId="7" fillId="0" borderId="78" xfId="5" applyNumberFormat="1" applyFont="1" applyBorder="1" applyAlignment="1">
      <alignment horizontal="center" vertical="center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horizontal="left" vertical="center" wrapText="1"/>
    </xf>
    <xf numFmtId="0" fontId="4" fillId="0" borderId="0" xfId="5" applyFont="1" applyAlignment="1">
      <alignment horizontal="left" vertical="center"/>
    </xf>
    <xf numFmtId="0" fontId="5" fillId="0" borderId="96" xfId="5" applyFont="1" applyBorder="1" applyAlignment="1">
      <alignment horizontal="left" vertical="top" wrapText="1"/>
    </xf>
    <xf numFmtId="0" fontId="6" fillId="0" borderId="96" xfId="5" applyFont="1" applyBorder="1" applyAlignment="1">
      <alignment horizontal="left" vertical="top" wrapText="1"/>
    </xf>
    <xf numFmtId="0" fontId="4" fillId="0" borderId="96" xfId="5" applyFont="1" applyBorder="1" applyAlignment="1">
      <alignment horizontal="left" vertical="center" wrapText="1"/>
    </xf>
  </cellXfs>
  <cellStyles count="9">
    <cellStyle name="Millares" xfId="3" builtinId="3"/>
    <cellStyle name="Moneda" xfId="4" builtinId="4"/>
    <cellStyle name="Moneda 2" xfId="6"/>
    <cellStyle name="Moneda 4" xfId="8"/>
    <cellStyle name="Moneda 5" xfId="2"/>
    <cellStyle name="Normal" xfId="0" builtinId="0"/>
    <cellStyle name="Normal 2" xfId="5"/>
    <cellStyle name="Normal 3" xfId="1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3"/>
  <sheetViews>
    <sheetView zoomScale="70" zoomScaleNormal="70" workbookViewId="0">
      <selection activeCell="H9" sqref="H9"/>
    </sheetView>
  </sheetViews>
  <sheetFormatPr baseColWidth="10" defaultRowHeight="18.75" x14ac:dyDescent="0.3"/>
  <cols>
    <col min="1" max="1" width="1.42578125" style="139" customWidth="1"/>
    <col min="2" max="2" width="4.28515625" style="143" customWidth="1"/>
    <col min="3" max="3" width="4.28515625" style="139" customWidth="1"/>
    <col min="4" max="4" width="11.42578125" style="139" customWidth="1"/>
    <col min="5" max="5" width="17.140625" style="139" customWidth="1"/>
    <col min="6" max="6" width="10.140625" style="139" customWidth="1"/>
    <col min="7" max="7" width="5.7109375" style="139" customWidth="1"/>
    <col min="8" max="8" width="17.140625" style="139" customWidth="1"/>
    <col min="9" max="9" width="10" style="139" customWidth="1"/>
    <col min="10" max="10" width="5.7109375" style="139" customWidth="1"/>
    <col min="11" max="11" width="1.42578125" style="139" customWidth="1"/>
    <col min="12" max="12" width="2.85546875" style="139" customWidth="1"/>
    <col min="13" max="13" width="11.42578125" style="139"/>
    <col min="14" max="16" width="17.140625" style="139" customWidth="1"/>
    <col min="17" max="17" width="2.85546875" style="139" customWidth="1"/>
    <col min="18" max="18" width="1.42578125" style="139" customWidth="1"/>
    <col min="19" max="19" width="34.28515625" style="139" customWidth="1"/>
    <col min="20" max="20" width="1.28515625" style="139" customWidth="1"/>
    <col min="21" max="21" width="12.85546875" style="139" customWidth="1"/>
    <col min="22" max="22" width="1.42578125" style="139" customWidth="1"/>
    <col min="23" max="23" width="12.85546875" style="139" customWidth="1"/>
    <col min="24" max="24" width="1.5703125" style="139" customWidth="1"/>
    <col min="25" max="25" width="42.85546875" style="139" customWidth="1"/>
    <col min="26" max="26" width="1.42578125" style="139" customWidth="1"/>
    <col min="27" max="27" width="15.7109375" style="139" customWidth="1"/>
    <col min="28" max="28" width="1.28515625" style="139" customWidth="1"/>
    <col min="29" max="29" width="15.7109375" style="139" customWidth="1"/>
    <col min="30" max="30" width="1.42578125" style="139" customWidth="1"/>
    <col min="31" max="31" width="20.7109375" style="139" customWidth="1"/>
    <col min="32" max="34" width="17.140625" style="139" customWidth="1"/>
    <col min="35" max="35" width="1.28515625" style="139" customWidth="1"/>
    <col min="36" max="36" width="20.7109375" style="139" customWidth="1"/>
    <col min="37" max="39" width="17.140625" style="139" customWidth="1"/>
    <col min="40" max="41" width="1.28515625" style="139" customWidth="1"/>
    <col min="42" max="42" width="2.85546875" style="139" customWidth="1"/>
    <col min="43" max="43" width="11.42578125" style="139"/>
    <col min="44" max="44" width="32.85546875" style="139" customWidth="1"/>
    <col min="45" max="45" width="18.5703125" style="139" customWidth="1"/>
    <col min="46" max="46" width="2.85546875" style="139" customWidth="1"/>
    <col min="47" max="47" width="1.5703125" style="139" customWidth="1"/>
    <col min="48" max="53" width="11.42578125" style="139"/>
    <col min="54" max="59" width="11.42578125" style="140"/>
    <col min="60" max="16384" width="11.42578125" style="141"/>
  </cols>
  <sheetData>
    <row r="1" spans="1:59" ht="8.25" customHeight="1" x14ac:dyDescent="0.3">
      <c r="A1" s="137"/>
      <c r="B1" s="138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</row>
    <row r="2" spans="1:59" x14ac:dyDescent="0.3">
      <c r="A2" s="137"/>
      <c r="B2" s="201" t="s">
        <v>78</v>
      </c>
      <c r="C2" s="201"/>
      <c r="D2" s="201"/>
      <c r="E2" s="201"/>
      <c r="F2" s="201"/>
      <c r="G2" s="201"/>
      <c r="H2" s="201"/>
      <c r="I2" s="201"/>
      <c r="J2" s="201"/>
      <c r="K2" s="137"/>
      <c r="R2" s="137"/>
      <c r="X2" s="137"/>
      <c r="AD2" s="137"/>
      <c r="AI2" s="137"/>
      <c r="AN2" s="137"/>
      <c r="AO2" s="137"/>
      <c r="AU2" s="137"/>
    </row>
    <row r="3" spans="1:59" ht="15.75" customHeight="1" x14ac:dyDescent="0.3">
      <c r="A3" s="137"/>
      <c r="B3" s="201"/>
      <c r="C3" s="201"/>
      <c r="D3" s="201"/>
      <c r="E3" s="201"/>
      <c r="F3" s="201"/>
      <c r="G3" s="201"/>
      <c r="H3" s="201"/>
      <c r="I3" s="201"/>
      <c r="J3" s="201"/>
      <c r="K3" s="137"/>
      <c r="M3" s="202" t="s">
        <v>0</v>
      </c>
      <c r="N3" s="202"/>
      <c r="O3" s="202"/>
      <c r="P3" s="202"/>
      <c r="R3" s="137"/>
      <c r="S3" s="202" t="s">
        <v>0</v>
      </c>
      <c r="T3" s="202"/>
      <c r="U3" s="202"/>
      <c r="V3" s="202"/>
      <c r="W3" s="202"/>
      <c r="X3" s="137"/>
      <c r="Y3" s="202" t="str">
        <f>M3</f>
        <v>Mar - Vella S.a. de C.V.</v>
      </c>
      <c r="Z3" s="202"/>
      <c r="AA3" s="202"/>
      <c r="AB3" s="202"/>
      <c r="AC3" s="202"/>
      <c r="AD3" s="137"/>
      <c r="AE3" s="202" t="s">
        <v>0</v>
      </c>
      <c r="AF3" s="202"/>
      <c r="AG3" s="202"/>
      <c r="AH3" s="202"/>
      <c r="AI3" s="137"/>
      <c r="AJ3" s="202" t="s">
        <v>0</v>
      </c>
      <c r="AK3" s="202"/>
      <c r="AL3" s="202"/>
      <c r="AM3" s="202"/>
      <c r="AN3" s="137"/>
      <c r="AO3" s="137"/>
      <c r="AP3" s="203" t="s">
        <v>0</v>
      </c>
      <c r="AQ3" s="203"/>
      <c r="AR3" s="203"/>
      <c r="AS3" s="203"/>
      <c r="AT3" s="203"/>
      <c r="AU3" s="137"/>
    </row>
    <row r="4" spans="1:59" x14ac:dyDescent="0.3">
      <c r="A4" s="137"/>
      <c r="B4" s="142"/>
      <c r="C4" s="142"/>
      <c r="D4" s="142"/>
      <c r="E4" s="142"/>
      <c r="F4" s="142"/>
      <c r="G4" s="142"/>
      <c r="H4" s="142"/>
      <c r="I4" s="142"/>
      <c r="J4" s="142"/>
      <c r="K4" s="137"/>
      <c r="M4" s="202" t="s">
        <v>1</v>
      </c>
      <c r="N4" s="202"/>
      <c r="O4" s="202"/>
      <c r="P4" s="202"/>
      <c r="R4" s="137"/>
      <c r="S4" s="202" t="s">
        <v>2</v>
      </c>
      <c r="T4" s="202"/>
      <c r="U4" s="202"/>
      <c r="V4" s="202"/>
      <c r="W4" s="202"/>
      <c r="X4" s="137"/>
      <c r="Y4" s="202" t="s">
        <v>3</v>
      </c>
      <c r="Z4" s="202"/>
      <c r="AA4" s="202"/>
      <c r="AB4" s="202"/>
      <c r="AC4" s="202"/>
      <c r="AD4" s="137"/>
      <c r="AE4" s="202" t="s">
        <v>4</v>
      </c>
      <c r="AF4" s="202"/>
      <c r="AG4" s="202"/>
      <c r="AH4" s="202"/>
      <c r="AI4" s="137"/>
      <c r="AJ4" s="202" t="s">
        <v>85</v>
      </c>
      <c r="AK4" s="202"/>
      <c r="AL4" s="202"/>
      <c r="AM4" s="202"/>
      <c r="AN4" s="137"/>
      <c r="AO4" s="137"/>
      <c r="AP4" s="203" t="s">
        <v>5</v>
      </c>
      <c r="AQ4" s="203"/>
      <c r="AR4" s="203"/>
      <c r="AS4" s="203"/>
      <c r="AT4" s="203"/>
      <c r="AU4" s="137"/>
    </row>
    <row r="5" spans="1:59" x14ac:dyDescent="0.3">
      <c r="A5" s="137"/>
      <c r="B5" s="143" t="s">
        <v>6</v>
      </c>
      <c r="C5" s="200" t="s">
        <v>7</v>
      </c>
      <c r="D5" s="200"/>
      <c r="E5" s="200"/>
      <c r="F5" s="200"/>
      <c r="G5" s="200"/>
      <c r="H5" s="200"/>
      <c r="I5" s="200"/>
      <c r="J5" s="200"/>
      <c r="K5" s="137"/>
      <c r="M5" s="202" t="s">
        <v>79</v>
      </c>
      <c r="N5" s="202"/>
      <c r="O5" s="202"/>
      <c r="P5" s="202"/>
      <c r="R5" s="137"/>
      <c r="S5" s="202" t="str">
        <f>M5</f>
        <v>Para  agosto 2021</v>
      </c>
      <c r="T5" s="202"/>
      <c r="U5" s="202"/>
      <c r="V5" s="202"/>
      <c r="W5" s="202"/>
      <c r="X5" s="137"/>
      <c r="Y5" s="202" t="str">
        <f>M5</f>
        <v>Para  agosto 2021</v>
      </c>
      <c r="Z5" s="202"/>
      <c r="AA5" s="202"/>
      <c r="AB5" s="202"/>
      <c r="AC5" s="202"/>
      <c r="AD5" s="137"/>
      <c r="AE5" s="202" t="str">
        <f>M5</f>
        <v>Para  agosto 2021</v>
      </c>
      <c r="AF5" s="202"/>
      <c r="AG5" s="202"/>
      <c r="AH5" s="202"/>
      <c r="AI5" s="137"/>
      <c r="AJ5" s="202" t="str">
        <f>AE5</f>
        <v>Para  agosto 2021</v>
      </c>
      <c r="AK5" s="202"/>
      <c r="AL5" s="202"/>
      <c r="AM5" s="202"/>
      <c r="AN5" s="137"/>
      <c r="AO5" s="137"/>
      <c r="AP5" s="210" t="str">
        <f>M5</f>
        <v>Para  agosto 2021</v>
      </c>
      <c r="AQ5" s="203"/>
      <c r="AR5" s="203"/>
      <c r="AS5" s="203"/>
      <c r="AT5" s="203"/>
      <c r="AU5" s="137"/>
    </row>
    <row r="6" spans="1:59" ht="19.5" thickBot="1" x14ac:dyDescent="0.35">
      <c r="A6" s="137"/>
      <c r="K6" s="137"/>
      <c r="R6" s="137"/>
      <c r="X6" s="137"/>
      <c r="AD6" s="137"/>
      <c r="AI6" s="137"/>
      <c r="AN6" s="137"/>
      <c r="AO6" s="137"/>
      <c r="AP6" s="144"/>
      <c r="AQ6" s="145"/>
      <c r="AR6" s="140"/>
      <c r="AS6" s="146"/>
      <c r="AT6" s="140"/>
      <c r="AU6" s="137"/>
    </row>
    <row r="7" spans="1:59" ht="19.5" thickBot="1" x14ac:dyDescent="0.35">
      <c r="A7" s="137"/>
      <c r="C7" s="211" t="s">
        <v>8</v>
      </c>
      <c r="D7" s="211"/>
      <c r="E7" s="139">
        <v>40000</v>
      </c>
      <c r="F7" s="212" t="s">
        <v>9</v>
      </c>
      <c r="G7" s="212"/>
      <c r="H7" s="147">
        <v>30</v>
      </c>
      <c r="I7" s="140" t="s">
        <v>10</v>
      </c>
      <c r="J7" s="140"/>
      <c r="K7" s="137"/>
      <c r="M7" s="213" t="s">
        <v>11</v>
      </c>
      <c r="N7" s="215" t="s">
        <v>12</v>
      </c>
      <c r="O7" s="217" t="s">
        <v>84</v>
      </c>
      <c r="P7" s="219" t="s">
        <v>13</v>
      </c>
      <c r="R7" s="137"/>
      <c r="U7" s="143" t="s">
        <v>76</v>
      </c>
      <c r="V7" s="143"/>
      <c r="W7" s="143" t="s">
        <v>77</v>
      </c>
      <c r="X7" s="137"/>
      <c r="AA7" s="143" t="s">
        <v>14</v>
      </c>
      <c r="AB7" s="143"/>
      <c r="AC7" s="143" t="s">
        <v>15</v>
      </c>
      <c r="AD7" s="148"/>
      <c r="AE7" s="149" t="s">
        <v>16</v>
      </c>
      <c r="AF7" s="150" t="s">
        <v>17</v>
      </c>
      <c r="AG7" s="149" t="s">
        <v>18</v>
      </c>
      <c r="AH7" s="149" t="s">
        <v>19</v>
      </c>
      <c r="AI7" s="137"/>
      <c r="AJ7" s="151" t="s">
        <v>86</v>
      </c>
      <c r="AK7" s="152"/>
      <c r="AL7" s="152"/>
      <c r="AM7" s="152"/>
      <c r="AN7" s="137"/>
      <c r="AO7" s="137"/>
      <c r="AP7" s="144"/>
      <c r="AQ7" s="207" t="s">
        <v>20</v>
      </c>
      <c r="AR7" s="207"/>
      <c r="AS7" s="153"/>
      <c r="AT7" s="140"/>
      <c r="AU7" s="137"/>
    </row>
    <row r="8" spans="1:59" ht="19.5" thickBot="1" x14ac:dyDescent="0.35">
      <c r="A8" s="137"/>
      <c r="C8" s="211" t="s">
        <v>21</v>
      </c>
      <c r="D8" s="211"/>
      <c r="E8" s="139">
        <v>20000</v>
      </c>
      <c r="F8" s="212" t="s">
        <v>9</v>
      </c>
      <c r="G8" s="212"/>
      <c r="H8" s="147">
        <v>65</v>
      </c>
      <c r="I8" s="200" t="s">
        <v>10</v>
      </c>
      <c r="J8" s="200"/>
      <c r="K8" s="137"/>
      <c r="M8" s="214"/>
      <c r="N8" s="216"/>
      <c r="O8" s="218"/>
      <c r="P8" s="220"/>
      <c r="R8" s="137"/>
      <c r="S8" s="154" t="s">
        <v>22</v>
      </c>
      <c r="X8" s="137"/>
      <c r="Y8" s="154" t="s">
        <v>23</v>
      </c>
      <c r="AD8" s="137"/>
      <c r="AE8" s="155" t="s">
        <v>8</v>
      </c>
      <c r="AF8" s="156"/>
      <c r="AG8" s="157"/>
      <c r="AH8" s="204"/>
      <c r="AI8" s="137"/>
      <c r="AJ8" s="158"/>
      <c r="AK8" s="158"/>
      <c r="AL8" s="158"/>
      <c r="AM8" s="221"/>
      <c r="AN8" s="137"/>
      <c r="AO8" s="137"/>
      <c r="AP8" s="144"/>
      <c r="AQ8" s="207" t="s">
        <v>24</v>
      </c>
      <c r="AR8" s="207"/>
      <c r="AS8" s="159"/>
      <c r="AT8" s="140"/>
      <c r="AU8" s="137"/>
    </row>
    <row r="9" spans="1:59" ht="19.5" thickBot="1" x14ac:dyDescent="0.35">
      <c r="A9" s="137"/>
      <c r="C9" s="140"/>
      <c r="D9" s="140"/>
      <c r="E9" s="140"/>
      <c r="F9" s="140"/>
      <c r="G9" s="140"/>
      <c r="H9" s="140"/>
      <c r="I9" s="140"/>
      <c r="J9" s="140"/>
      <c r="K9" s="137"/>
      <c r="M9" s="160" t="s">
        <v>76</v>
      </c>
      <c r="N9" s="161"/>
      <c r="O9" s="162"/>
      <c r="P9" s="163"/>
      <c r="R9" s="137"/>
      <c r="S9" s="154" t="s">
        <v>25</v>
      </c>
      <c r="U9" s="164"/>
      <c r="W9" s="164"/>
      <c r="X9" s="137"/>
      <c r="Y9" s="154" t="s">
        <v>26</v>
      </c>
      <c r="AA9" s="164"/>
      <c r="AC9" s="164"/>
      <c r="AD9" s="137"/>
      <c r="AE9" s="165" t="s">
        <v>21</v>
      </c>
      <c r="AF9" s="166"/>
      <c r="AG9" s="165"/>
      <c r="AH9" s="205"/>
      <c r="AI9" s="137"/>
      <c r="AJ9" s="151"/>
      <c r="AK9" s="158"/>
      <c r="AL9" s="158"/>
      <c r="AM9" s="221"/>
      <c r="AN9" s="137"/>
      <c r="AO9" s="137"/>
      <c r="AP9" s="144"/>
      <c r="AQ9" s="207" t="s">
        <v>27</v>
      </c>
      <c r="AR9" s="207"/>
      <c r="AS9" s="167"/>
      <c r="AT9" s="140"/>
      <c r="AU9" s="137"/>
    </row>
    <row r="10" spans="1:59" ht="19.5" thickBot="1" x14ac:dyDescent="0.35">
      <c r="A10" s="137"/>
      <c r="B10" s="143" t="s">
        <v>28</v>
      </c>
      <c r="C10" s="200" t="s">
        <v>167</v>
      </c>
      <c r="D10" s="200"/>
      <c r="E10" s="200"/>
      <c r="F10" s="200"/>
      <c r="G10" s="200"/>
      <c r="H10" s="200"/>
      <c r="I10" s="200"/>
      <c r="J10" s="200"/>
      <c r="K10" s="137"/>
      <c r="M10" s="168" t="s">
        <v>77</v>
      </c>
      <c r="N10" s="169"/>
      <c r="O10" s="170"/>
      <c r="P10" s="171"/>
      <c r="R10" s="137"/>
      <c r="S10" s="154"/>
      <c r="X10" s="137"/>
      <c r="Y10" s="154"/>
      <c r="AD10" s="137"/>
      <c r="AE10" s="157" t="s">
        <v>29</v>
      </c>
      <c r="AF10" s="172"/>
      <c r="AG10" s="157"/>
      <c r="AH10" s="205"/>
      <c r="AI10" s="137"/>
      <c r="AJ10" s="173" t="s">
        <v>87</v>
      </c>
      <c r="AK10" s="158"/>
      <c r="AL10" s="158"/>
      <c r="AM10" s="221"/>
      <c r="AN10" s="137"/>
      <c r="AO10" s="137"/>
      <c r="AP10" s="144"/>
      <c r="AQ10" s="207" t="s">
        <v>30</v>
      </c>
      <c r="AR10" s="207"/>
      <c r="AS10" s="159"/>
      <c r="AT10" s="140"/>
      <c r="AU10" s="137"/>
    </row>
    <row r="11" spans="1:59" ht="19.5" thickBot="1" x14ac:dyDescent="0.35">
      <c r="A11" s="137"/>
      <c r="K11" s="137"/>
      <c r="M11" s="208"/>
      <c r="N11" s="208"/>
      <c r="O11" s="209"/>
      <c r="P11" s="171"/>
      <c r="R11" s="137"/>
      <c r="S11" s="154" t="s">
        <v>31</v>
      </c>
      <c r="U11" s="164"/>
      <c r="W11" s="164"/>
      <c r="X11" s="137"/>
      <c r="Y11" s="154" t="s">
        <v>32</v>
      </c>
      <c r="AA11" s="164"/>
      <c r="AC11" s="164"/>
      <c r="AD11" s="137"/>
      <c r="AE11" s="165" t="s">
        <v>33</v>
      </c>
      <c r="AF11" s="174"/>
      <c r="AG11" s="175"/>
      <c r="AH11" s="206"/>
      <c r="AI11" s="137"/>
      <c r="AJ11" s="151"/>
      <c r="AK11" s="176"/>
      <c r="AL11" s="176"/>
      <c r="AM11" s="221"/>
      <c r="AN11" s="137"/>
      <c r="AO11" s="137"/>
      <c r="AP11" s="144"/>
      <c r="AQ11" s="207" t="s">
        <v>34</v>
      </c>
      <c r="AR11" s="207"/>
      <c r="AS11" s="167"/>
      <c r="AT11" s="140"/>
      <c r="AU11" s="137"/>
    </row>
    <row r="12" spans="1:59" ht="15.75" customHeight="1" thickBot="1" x14ac:dyDescent="0.35">
      <c r="A12" s="137"/>
      <c r="B12" s="222"/>
      <c r="C12" s="211" t="s">
        <v>35</v>
      </c>
      <c r="D12" s="211"/>
      <c r="E12" s="139">
        <v>4000</v>
      </c>
      <c r="F12" s="139" t="s">
        <v>36</v>
      </c>
      <c r="H12" s="147"/>
      <c r="K12" s="137"/>
      <c r="R12" s="137"/>
      <c r="S12" s="177" t="s">
        <v>37</v>
      </c>
      <c r="X12" s="137"/>
      <c r="Y12" s="154" t="s">
        <v>38</v>
      </c>
      <c r="AD12" s="137"/>
      <c r="AE12" s="178" t="s">
        <v>39</v>
      </c>
      <c r="AF12" s="174"/>
      <c r="AG12" s="175"/>
      <c r="AH12" s="179"/>
      <c r="AI12" s="137"/>
      <c r="AJ12" s="151" t="s">
        <v>88</v>
      </c>
      <c r="AK12" s="176"/>
      <c r="AL12" s="176"/>
      <c r="AM12" s="180"/>
      <c r="AN12" s="137"/>
      <c r="AO12" s="137"/>
      <c r="AP12" s="144"/>
      <c r="AQ12" s="207" t="s">
        <v>40</v>
      </c>
      <c r="AR12" s="207"/>
      <c r="AS12" s="159"/>
      <c r="AT12" s="140"/>
      <c r="AU12" s="137"/>
    </row>
    <row r="13" spans="1:59" ht="15.75" customHeight="1" thickBot="1" x14ac:dyDescent="0.35">
      <c r="A13" s="137"/>
      <c r="B13" s="222"/>
      <c r="C13" s="211" t="s">
        <v>41</v>
      </c>
      <c r="D13" s="211"/>
      <c r="E13" s="139">
        <v>3500</v>
      </c>
      <c r="F13" s="139" t="s">
        <v>36</v>
      </c>
      <c r="H13" s="147"/>
      <c r="K13" s="137"/>
      <c r="M13" s="164"/>
      <c r="N13" s="164"/>
      <c r="R13" s="137"/>
      <c r="X13" s="137"/>
      <c r="Y13" s="154" t="s">
        <v>42</v>
      </c>
      <c r="AA13" s="181"/>
      <c r="AB13" s="162"/>
      <c r="AC13" s="181"/>
      <c r="AD13" s="137"/>
      <c r="AI13" s="137"/>
      <c r="AJ13" s="151"/>
      <c r="AK13" s="158"/>
      <c r="AL13" s="158"/>
      <c r="AM13" s="158"/>
      <c r="AN13" s="137"/>
      <c r="AO13" s="137"/>
      <c r="AP13" s="144"/>
      <c r="AQ13" s="200" t="s">
        <v>91</v>
      </c>
      <c r="AR13" s="200"/>
      <c r="AT13" s="140"/>
      <c r="AU13" s="137"/>
    </row>
    <row r="14" spans="1:59" ht="15.75" customHeight="1" thickBot="1" x14ac:dyDescent="0.35">
      <c r="A14" s="137"/>
      <c r="B14" s="222"/>
      <c r="C14" s="211" t="s">
        <v>8</v>
      </c>
      <c r="D14" s="211"/>
      <c r="E14" s="139">
        <v>3000</v>
      </c>
      <c r="F14" s="212" t="s">
        <v>9</v>
      </c>
      <c r="G14" s="212"/>
      <c r="H14" s="147">
        <v>17</v>
      </c>
      <c r="I14" s="140" t="s">
        <v>10</v>
      </c>
      <c r="J14" s="140"/>
      <c r="K14" s="137"/>
      <c r="M14" s="199" t="s">
        <v>44</v>
      </c>
      <c r="N14" s="199"/>
      <c r="R14" s="137"/>
      <c r="X14" s="137"/>
      <c r="Y14" s="154" t="s">
        <v>45</v>
      </c>
      <c r="AA14" s="162"/>
      <c r="AB14" s="162"/>
      <c r="AC14" s="162"/>
      <c r="AD14" s="137"/>
      <c r="AI14" s="137"/>
      <c r="AJ14" s="151"/>
      <c r="AN14" s="137"/>
      <c r="AO14" s="137"/>
      <c r="AP14" s="144"/>
      <c r="AQ14" s="207" t="s">
        <v>43</v>
      </c>
      <c r="AR14" s="207"/>
      <c r="AS14" s="159"/>
      <c r="AT14" s="140"/>
      <c r="AU14" s="137"/>
    </row>
    <row r="15" spans="1:59" ht="15.75" customHeight="1" thickBot="1" x14ac:dyDescent="0.35">
      <c r="A15" s="137"/>
      <c r="B15" s="222"/>
      <c r="C15" s="211" t="s">
        <v>21</v>
      </c>
      <c r="D15" s="211"/>
      <c r="E15" s="139">
        <v>2700</v>
      </c>
      <c r="F15" s="212" t="s">
        <v>9</v>
      </c>
      <c r="G15" s="212"/>
      <c r="H15" s="147">
        <v>35</v>
      </c>
      <c r="I15" s="200" t="s">
        <v>10</v>
      </c>
      <c r="J15" s="200"/>
      <c r="K15" s="137"/>
      <c r="M15" s="164"/>
      <c r="N15" s="164"/>
      <c r="R15" s="137"/>
      <c r="S15" s="199" t="s">
        <v>44</v>
      </c>
      <c r="T15" s="199"/>
      <c r="X15" s="137"/>
      <c r="Y15" s="154"/>
      <c r="AD15" s="137"/>
      <c r="AI15" s="137"/>
      <c r="AJ15" s="151"/>
      <c r="AN15" s="137"/>
      <c r="AO15" s="137"/>
      <c r="AP15" s="144"/>
      <c r="AQ15" s="182" t="s">
        <v>46</v>
      </c>
      <c r="AR15" s="182"/>
      <c r="AS15" s="167"/>
      <c r="AU15" s="137"/>
      <c r="AY15" s="140"/>
      <c r="AZ15" s="140"/>
      <c r="BA15" s="140"/>
      <c r="BE15" s="141"/>
      <c r="BF15" s="141"/>
      <c r="BG15" s="141"/>
    </row>
    <row r="16" spans="1:59" ht="19.5" thickBot="1" x14ac:dyDescent="0.35">
      <c r="A16" s="137"/>
      <c r="K16" s="137"/>
      <c r="M16" s="199" t="s">
        <v>48</v>
      </c>
      <c r="N16" s="199"/>
      <c r="R16" s="137"/>
      <c r="S16" s="164"/>
      <c r="T16" s="164"/>
      <c r="X16" s="137"/>
      <c r="Y16" s="223" t="s">
        <v>49</v>
      </c>
      <c r="Z16" s="223"/>
      <c r="AA16" s="183"/>
      <c r="AD16" s="137"/>
      <c r="AF16" s="199" t="s">
        <v>44</v>
      </c>
      <c r="AG16" s="199"/>
      <c r="AI16" s="137"/>
      <c r="AJ16" s="151"/>
      <c r="AN16" s="137"/>
      <c r="AO16" s="137"/>
      <c r="AP16" s="144"/>
      <c r="AQ16" s="182" t="s">
        <v>47</v>
      </c>
      <c r="AR16" s="182"/>
      <c r="AS16" s="159"/>
      <c r="AU16" s="137"/>
      <c r="AY16" s="140"/>
      <c r="AZ16" s="140"/>
      <c r="BA16" s="140"/>
      <c r="BE16" s="141"/>
      <c r="BF16" s="141"/>
      <c r="BG16" s="141"/>
    </row>
    <row r="17" spans="1:59" ht="19.5" thickBot="1" x14ac:dyDescent="0.35">
      <c r="A17" s="137"/>
      <c r="B17" s="143" t="s">
        <v>51</v>
      </c>
      <c r="C17" s="200" t="s">
        <v>80</v>
      </c>
      <c r="D17" s="200"/>
      <c r="E17" s="200"/>
      <c r="F17" s="200"/>
      <c r="G17" s="200"/>
      <c r="H17" s="200"/>
      <c r="I17" s="200"/>
      <c r="J17" s="200"/>
      <c r="K17" s="137"/>
      <c r="M17" s="164"/>
      <c r="N17" s="164"/>
      <c r="R17" s="137"/>
      <c r="S17" s="199" t="s">
        <v>48</v>
      </c>
      <c r="T17" s="199"/>
      <c r="X17" s="137"/>
      <c r="AD17" s="137"/>
      <c r="AF17" s="164"/>
      <c r="AG17" s="164"/>
      <c r="AI17" s="137"/>
      <c r="AJ17" s="173" t="s">
        <v>89</v>
      </c>
      <c r="AN17" s="137"/>
      <c r="AO17" s="137"/>
      <c r="AP17" s="144"/>
      <c r="AQ17" s="182" t="s">
        <v>50</v>
      </c>
      <c r="AR17" s="182"/>
      <c r="AS17" s="167"/>
      <c r="AU17" s="137"/>
      <c r="AY17" s="140"/>
      <c r="AZ17" s="140"/>
      <c r="BA17" s="140"/>
      <c r="BE17" s="141"/>
      <c r="BF17" s="141"/>
      <c r="BG17" s="141"/>
    </row>
    <row r="18" spans="1:59" ht="19.5" thickBot="1" x14ac:dyDescent="0.35">
      <c r="A18" s="137"/>
      <c r="C18" s="154"/>
      <c r="D18" s="154"/>
      <c r="E18" s="154"/>
      <c r="F18" s="154"/>
      <c r="G18" s="154"/>
      <c r="H18" s="154"/>
      <c r="I18" s="154"/>
      <c r="J18" s="154"/>
      <c r="K18" s="137"/>
      <c r="M18" s="199" t="s">
        <v>53</v>
      </c>
      <c r="N18" s="199"/>
      <c r="R18" s="137"/>
      <c r="S18" s="164"/>
      <c r="T18" s="164"/>
      <c r="X18" s="137"/>
      <c r="AD18" s="137"/>
      <c r="AF18" s="199" t="s">
        <v>48</v>
      </c>
      <c r="AG18" s="199"/>
      <c r="AI18" s="137"/>
      <c r="AN18" s="137"/>
      <c r="AO18" s="137"/>
      <c r="AP18" s="144"/>
      <c r="AQ18" s="182" t="s">
        <v>52</v>
      </c>
      <c r="AR18" s="182"/>
      <c r="AS18" s="159"/>
      <c r="AU18" s="137"/>
      <c r="AY18" s="140"/>
      <c r="AZ18" s="140"/>
      <c r="BA18" s="140"/>
      <c r="BE18" s="141"/>
      <c r="BF18" s="141"/>
      <c r="BG18" s="141"/>
    </row>
    <row r="19" spans="1:59" ht="19.5" thickBot="1" x14ac:dyDescent="0.35">
      <c r="A19" s="137"/>
      <c r="B19" s="222"/>
      <c r="C19" s="224" t="s">
        <v>55</v>
      </c>
      <c r="D19" s="224"/>
      <c r="E19" s="224"/>
      <c r="F19" s="224"/>
      <c r="G19" s="224"/>
      <c r="H19" s="224"/>
      <c r="I19" s="224"/>
      <c r="J19" s="224"/>
      <c r="K19" s="137"/>
      <c r="R19" s="137"/>
      <c r="S19" s="199" t="s">
        <v>53</v>
      </c>
      <c r="T19" s="199"/>
      <c r="X19" s="137"/>
      <c r="Z19" s="199" t="s">
        <v>44</v>
      </c>
      <c r="AA19" s="199"/>
      <c r="AD19" s="137"/>
      <c r="AF19" s="164"/>
      <c r="AG19" s="164"/>
      <c r="AI19" s="137"/>
      <c r="AJ19" s="151" t="s">
        <v>90</v>
      </c>
      <c r="AN19" s="137"/>
      <c r="AO19" s="137"/>
      <c r="AP19" s="144"/>
      <c r="AQ19" s="184" t="s">
        <v>54</v>
      </c>
      <c r="AR19" s="184"/>
      <c r="AS19" s="185"/>
      <c r="AT19" s="140"/>
      <c r="AU19" s="137"/>
      <c r="AZ19" s="140"/>
      <c r="BA19" s="140"/>
      <c r="BF19" s="141"/>
      <c r="BG19" s="141"/>
    </row>
    <row r="20" spans="1:59" ht="19.5" thickBot="1" x14ac:dyDescent="0.35">
      <c r="A20" s="137"/>
      <c r="B20" s="222"/>
      <c r="C20" s="211" t="s">
        <v>8</v>
      </c>
      <c r="D20" s="211"/>
      <c r="E20" s="147">
        <f>H14*E14</f>
        <v>51000</v>
      </c>
      <c r="K20" s="137"/>
      <c r="R20" s="137"/>
      <c r="X20" s="137"/>
      <c r="Z20" s="164"/>
      <c r="AA20" s="164"/>
      <c r="AD20" s="137"/>
      <c r="AF20" s="199" t="s">
        <v>53</v>
      </c>
      <c r="AG20" s="199"/>
      <c r="AI20" s="137"/>
      <c r="AN20" s="137"/>
      <c r="AO20" s="137"/>
      <c r="AP20" s="144"/>
      <c r="AT20" s="140"/>
      <c r="AU20" s="137"/>
      <c r="AZ20" s="140"/>
      <c r="BA20" s="140"/>
      <c r="BF20" s="141"/>
      <c r="BG20" s="141"/>
    </row>
    <row r="21" spans="1:59" ht="15.75" customHeight="1" x14ac:dyDescent="0.3">
      <c r="A21" s="137"/>
      <c r="B21" s="222"/>
      <c r="C21" s="211" t="s">
        <v>21</v>
      </c>
      <c r="D21" s="211"/>
      <c r="E21" s="186">
        <f>E15*H15</f>
        <v>94500</v>
      </c>
      <c r="K21" s="137"/>
      <c r="R21" s="137"/>
      <c r="X21" s="137"/>
      <c r="Z21" s="199" t="s">
        <v>48</v>
      </c>
      <c r="AA21" s="199"/>
      <c r="AD21" s="137"/>
      <c r="AI21" s="137"/>
      <c r="AN21" s="137"/>
      <c r="AO21" s="137"/>
      <c r="AP21" s="144"/>
      <c r="AR21" s="199" t="s">
        <v>44</v>
      </c>
      <c r="AS21" s="199"/>
      <c r="AT21" s="140"/>
      <c r="AU21" s="137"/>
    </row>
    <row r="22" spans="1:59" ht="15.75" customHeight="1" thickBot="1" x14ac:dyDescent="0.35">
      <c r="A22" s="137"/>
      <c r="B22" s="187"/>
      <c r="E22" s="162">
        <f>E20+E21</f>
        <v>145500</v>
      </c>
      <c r="K22" s="137"/>
      <c r="R22" s="137"/>
      <c r="X22" s="137"/>
      <c r="Z22" s="164"/>
      <c r="AA22" s="164"/>
      <c r="AD22" s="137"/>
      <c r="AI22" s="137"/>
      <c r="AN22" s="137"/>
      <c r="AO22" s="137"/>
      <c r="AP22" s="144"/>
      <c r="AR22" s="164"/>
      <c r="AS22" s="164"/>
      <c r="AT22" s="140"/>
      <c r="AU22" s="137"/>
    </row>
    <row r="23" spans="1:59" x14ac:dyDescent="0.3">
      <c r="A23" s="137"/>
      <c r="E23" s="162"/>
      <c r="K23" s="137"/>
      <c r="M23" s="154"/>
      <c r="R23" s="137"/>
      <c r="X23" s="137"/>
      <c r="Z23" s="199" t="s">
        <v>53</v>
      </c>
      <c r="AA23" s="199"/>
      <c r="AD23" s="137"/>
      <c r="AI23" s="137"/>
      <c r="AK23" s="199" t="s">
        <v>44</v>
      </c>
      <c r="AL23" s="199"/>
      <c r="AN23" s="137"/>
      <c r="AO23" s="137"/>
      <c r="AR23" s="199" t="s">
        <v>48</v>
      </c>
      <c r="AS23" s="199"/>
      <c r="AU23" s="137"/>
    </row>
    <row r="24" spans="1:59" ht="19.5" thickBot="1" x14ac:dyDescent="0.35">
      <c r="A24" s="137"/>
      <c r="B24" s="143" t="s">
        <v>56</v>
      </c>
      <c r="C24" s="200" t="s">
        <v>81</v>
      </c>
      <c r="D24" s="200"/>
      <c r="E24" s="200"/>
      <c r="F24" s="200"/>
      <c r="G24" s="200"/>
      <c r="H24" s="200"/>
      <c r="I24" s="200"/>
      <c r="J24" s="200"/>
      <c r="K24" s="137"/>
      <c r="M24" s="154"/>
      <c r="R24" s="137"/>
      <c r="X24" s="137"/>
      <c r="AD24" s="137"/>
      <c r="AI24" s="137"/>
      <c r="AK24" s="164"/>
      <c r="AL24" s="164"/>
      <c r="AN24" s="137"/>
      <c r="AO24" s="137"/>
      <c r="AR24" s="164"/>
      <c r="AS24" s="164"/>
      <c r="AU24" s="137"/>
    </row>
    <row r="25" spans="1:59" ht="15.75" customHeight="1" x14ac:dyDescent="0.3">
      <c r="A25" s="137"/>
      <c r="B25" s="188"/>
      <c r="C25" s="154"/>
      <c r="D25" s="154"/>
      <c r="E25" s="154"/>
      <c r="F25" s="154"/>
      <c r="G25" s="154"/>
      <c r="H25" s="154"/>
      <c r="I25" s="154"/>
      <c r="J25" s="154"/>
      <c r="K25" s="137"/>
      <c r="M25" s="154"/>
      <c r="R25" s="137"/>
      <c r="X25" s="137"/>
      <c r="AD25" s="137"/>
      <c r="AI25" s="137"/>
      <c r="AK25" s="199" t="s">
        <v>48</v>
      </c>
      <c r="AL25" s="199"/>
      <c r="AN25" s="137"/>
      <c r="AO25" s="137"/>
      <c r="AR25" s="199" t="s">
        <v>53</v>
      </c>
      <c r="AS25" s="199"/>
      <c r="AU25" s="137"/>
    </row>
    <row r="26" spans="1:59" ht="15.75" customHeight="1" thickBot="1" x14ac:dyDescent="0.35">
      <c r="A26" s="137"/>
      <c r="B26" s="188"/>
      <c r="C26" s="211" t="s">
        <v>35</v>
      </c>
      <c r="D26" s="211"/>
      <c r="E26" s="139">
        <v>3000</v>
      </c>
      <c r="F26" s="139" t="s">
        <v>36</v>
      </c>
      <c r="H26" s="147"/>
      <c r="K26" s="137"/>
      <c r="M26" s="154"/>
      <c r="R26" s="137"/>
      <c r="X26" s="137"/>
      <c r="AD26" s="137"/>
      <c r="AI26" s="137"/>
      <c r="AK26" s="164"/>
      <c r="AL26" s="164"/>
      <c r="AN26" s="137"/>
      <c r="AO26" s="137"/>
      <c r="AU26" s="137"/>
    </row>
    <row r="27" spans="1:59" ht="15.75" customHeight="1" x14ac:dyDescent="0.3">
      <c r="A27" s="137"/>
      <c r="B27" s="188"/>
      <c r="C27" s="211" t="s">
        <v>41</v>
      </c>
      <c r="D27" s="211"/>
      <c r="E27" s="139">
        <v>2500</v>
      </c>
      <c r="F27" s="139" t="s">
        <v>36</v>
      </c>
      <c r="H27" s="147"/>
      <c r="K27" s="137"/>
      <c r="R27" s="137"/>
      <c r="X27" s="137"/>
      <c r="AD27" s="137"/>
      <c r="AI27" s="137"/>
      <c r="AK27" s="199" t="s">
        <v>53</v>
      </c>
      <c r="AL27" s="199"/>
      <c r="AN27" s="137"/>
      <c r="AO27" s="137"/>
      <c r="AU27" s="137"/>
    </row>
    <row r="28" spans="1:59" ht="15.75" customHeight="1" x14ac:dyDescent="0.3">
      <c r="A28" s="137"/>
      <c r="B28" s="188"/>
      <c r="C28" s="211" t="s">
        <v>8</v>
      </c>
      <c r="D28" s="211"/>
      <c r="E28" s="139">
        <v>2500</v>
      </c>
      <c r="F28" s="212" t="s">
        <v>9</v>
      </c>
      <c r="G28" s="212"/>
      <c r="H28" s="147">
        <v>17</v>
      </c>
      <c r="I28" s="200" t="s">
        <v>10</v>
      </c>
      <c r="J28" s="200"/>
      <c r="K28" s="137"/>
      <c r="M28" s="177"/>
      <c r="R28" s="137"/>
      <c r="X28" s="137"/>
      <c r="AD28" s="137"/>
      <c r="AI28" s="137"/>
      <c r="AN28" s="137"/>
      <c r="AO28" s="137"/>
      <c r="AU28" s="137"/>
    </row>
    <row r="29" spans="1:59" x14ac:dyDescent="0.3">
      <c r="A29" s="137"/>
      <c r="C29" s="211" t="s">
        <v>21</v>
      </c>
      <c r="D29" s="211"/>
      <c r="E29" s="139">
        <v>2000</v>
      </c>
      <c r="F29" s="212" t="s">
        <v>9</v>
      </c>
      <c r="G29" s="212"/>
      <c r="H29" s="147">
        <v>35</v>
      </c>
      <c r="I29" s="200" t="s">
        <v>10</v>
      </c>
      <c r="J29" s="200"/>
      <c r="K29" s="137"/>
      <c r="M29" s="154"/>
      <c r="R29" s="137"/>
      <c r="X29" s="137"/>
      <c r="AD29" s="137"/>
      <c r="AI29" s="137"/>
      <c r="AN29" s="137"/>
      <c r="AO29" s="137"/>
      <c r="AU29" s="137"/>
    </row>
    <row r="30" spans="1:59" x14ac:dyDescent="0.3">
      <c r="A30" s="137"/>
      <c r="B30" s="143" t="s">
        <v>51</v>
      </c>
      <c r="K30" s="137"/>
      <c r="M30" s="154"/>
      <c r="R30" s="137"/>
      <c r="X30" s="137"/>
      <c r="AD30" s="137"/>
      <c r="AI30" s="137"/>
      <c r="AN30" s="137"/>
      <c r="AO30" s="137"/>
      <c r="AU30" s="137"/>
    </row>
    <row r="31" spans="1:59" x14ac:dyDescent="0.3">
      <c r="A31" s="137"/>
      <c r="C31" s="200" t="s">
        <v>83</v>
      </c>
      <c r="D31" s="200"/>
      <c r="E31" s="200"/>
      <c r="F31" s="200"/>
      <c r="G31" s="200"/>
      <c r="H31" s="200"/>
      <c r="I31" s="200"/>
      <c r="J31" s="200"/>
      <c r="K31" s="137"/>
      <c r="M31" s="154"/>
      <c r="R31" s="137"/>
      <c r="X31" s="137"/>
      <c r="AD31" s="137"/>
      <c r="AI31" s="137"/>
      <c r="AN31" s="137"/>
      <c r="AO31" s="137"/>
      <c r="AU31" s="137"/>
    </row>
    <row r="32" spans="1:59" x14ac:dyDescent="0.3">
      <c r="A32" s="137"/>
      <c r="B32" s="222"/>
      <c r="C32" s="154"/>
      <c r="D32" s="154"/>
      <c r="E32" s="154"/>
      <c r="F32" s="154"/>
      <c r="G32" s="154"/>
      <c r="H32" s="154"/>
      <c r="I32" s="154"/>
      <c r="J32" s="154"/>
      <c r="K32" s="137"/>
      <c r="R32" s="137"/>
      <c r="X32" s="137"/>
      <c r="AD32" s="137"/>
      <c r="AI32" s="137"/>
      <c r="AN32" s="137"/>
      <c r="AO32" s="137"/>
      <c r="AU32" s="137"/>
      <c r="AZ32" s="140"/>
      <c r="BA32" s="140"/>
      <c r="BF32" s="141"/>
      <c r="BG32" s="141"/>
    </row>
    <row r="33" spans="1:59" x14ac:dyDescent="0.3">
      <c r="A33" s="137"/>
      <c r="B33" s="222"/>
      <c r="C33" s="224" t="s">
        <v>57</v>
      </c>
      <c r="D33" s="224"/>
      <c r="E33" s="224"/>
      <c r="F33" s="224"/>
      <c r="G33" s="224"/>
      <c r="H33" s="224"/>
      <c r="I33" s="224"/>
      <c r="J33" s="224"/>
      <c r="K33" s="137"/>
      <c r="M33" s="143"/>
      <c r="O33" s="154"/>
      <c r="R33" s="137"/>
      <c r="X33" s="137"/>
      <c r="AD33" s="137"/>
      <c r="AI33" s="137"/>
      <c r="AN33" s="137"/>
      <c r="AO33" s="137"/>
      <c r="AU33" s="137"/>
      <c r="AZ33" s="140"/>
      <c r="BA33" s="140"/>
      <c r="BF33" s="141"/>
      <c r="BG33" s="141"/>
    </row>
    <row r="34" spans="1:59" ht="15.75" customHeight="1" x14ac:dyDescent="0.3">
      <c r="A34" s="137"/>
      <c r="B34" s="222"/>
      <c r="C34" s="211" t="s">
        <v>8</v>
      </c>
      <c r="D34" s="211"/>
      <c r="E34" s="147">
        <f>E28*H28</f>
        <v>42500</v>
      </c>
      <c r="K34" s="137"/>
      <c r="M34" s="154"/>
      <c r="O34" s="154"/>
      <c r="R34" s="137"/>
      <c r="X34" s="137"/>
      <c r="AD34" s="137"/>
      <c r="AI34" s="137"/>
      <c r="AN34" s="137"/>
      <c r="AO34" s="137"/>
      <c r="AU34" s="137"/>
    </row>
    <row r="35" spans="1:59" x14ac:dyDescent="0.3">
      <c r="A35" s="137"/>
      <c r="C35" s="211" t="s">
        <v>21</v>
      </c>
      <c r="D35" s="211"/>
      <c r="E35" s="186">
        <f>E29*H29</f>
        <v>70000</v>
      </c>
      <c r="K35" s="137"/>
      <c r="M35" s="154"/>
      <c r="O35" s="154"/>
      <c r="R35" s="137"/>
      <c r="X35" s="137"/>
      <c r="AD35" s="137"/>
      <c r="AI35" s="137"/>
      <c r="AN35" s="137"/>
      <c r="AO35" s="137"/>
      <c r="AU35" s="137"/>
    </row>
    <row r="36" spans="1:59" x14ac:dyDescent="0.3">
      <c r="A36" s="137"/>
      <c r="E36" s="162">
        <f>E34+E35</f>
        <v>112500</v>
      </c>
      <c r="K36" s="137"/>
      <c r="M36" s="154"/>
      <c r="R36" s="137"/>
      <c r="X36" s="137"/>
      <c r="AD36" s="137"/>
      <c r="AI36" s="137"/>
      <c r="AN36" s="137"/>
      <c r="AO36" s="137"/>
      <c r="AU36" s="137"/>
    </row>
    <row r="37" spans="1:59" x14ac:dyDescent="0.3">
      <c r="A37" s="137"/>
      <c r="K37" s="137"/>
      <c r="R37" s="137"/>
      <c r="X37" s="137"/>
      <c r="AD37" s="137"/>
      <c r="AI37" s="137"/>
      <c r="AN37" s="137"/>
      <c r="AO37" s="137"/>
      <c r="AU37" s="137"/>
    </row>
    <row r="38" spans="1:59" x14ac:dyDescent="0.3">
      <c r="A38" s="137"/>
      <c r="B38" s="143" t="s">
        <v>58</v>
      </c>
      <c r="C38" s="200" t="s">
        <v>59</v>
      </c>
      <c r="D38" s="200"/>
      <c r="E38" s="200"/>
      <c r="F38" s="200"/>
      <c r="G38" s="200"/>
      <c r="H38" s="200"/>
      <c r="I38" s="200"/>
      <c r="J38" s="200"/>
      <c r="K38" s="137"/>
      <c r="O38" s="154"/>
      <c r="R38" s="137"/>
      <c r="X38" s="137"/>
      <c r="AD38" s="137"/>
      <c r="AI38" s="137"/>
      <c r="AN38" s="137"/>
      <c r="AO38" s="137"/>
      <c r="AU38" s="137"/>
    </row>
    <row r="39" spans="1:59" ht="19.5" thickBot="1" x14ac:dyDescent="0.35">
      <c r="A39" s="137"/>
      <c r="K39" s="137"/>
      <c r="M39" s="154"/>
      <c r="R39" s="137"/>
      <c r="X39" s="137"/>
      <c r="AD39" s="137"/>
      <c r="AI39" s="137"/>
      <c r="AN39" s="137"/>
      <c r="AO39" s="137"/>
      <c r="AU39" s="137"/>
    </row>
    <row r="40" spans="1:59" ht="19.5" thickBot="1" x14ac:dyDescent="0.35">
      <c r="A40" s="137"/>
      <c r="C40" s="225" t="s">
        <v>35</v>
      </c>
      <c r="D40" s="226"/>
      <c r="E40" s="189" t="s">
        <v>8</v>
      </c>
      <c r="F40" s="190">
        <v>0.7</v>
      </c>
      <c r="G40" s="227" t="s">
        <v>60</v>
      </c>
      <c r="H40" s="227"/>
      <c r="I40" s="228"/>
      <c r="K40" s="137"/>
      <c r="M40" s="154"/>
      <c r="R40" s="137"/>
      <c r="X40" s="137"/>
      <c r="AD40" s="137"/>
      <c r="AI40" s="137"/>
      <c r="AN40" s="137"/>
      <c r="AO40" s="137"/>
      <c r="AU40" s="137"/>
    </row>
    <row r="41" spans="1:59" ht="19.5" thickBot="1" x14ac:dyDescent="0.35">
      <c r="A41" s="137"/>
      <c r="C41" s="212"/>
      <c r="D41" s="212"/>
      <c r="E41" s="191" t="s">
        <v>21</v>
      </c>
      <c r="F41" s="192">
        <v>3.5</v>
      </c>
      <c r="G41" s="229" t="s">
        <v>60</v>
      </c>
      <c r="H41" s="229"/>
      <c r="I41" s="230"/>
      <c r="K41" s="137"/>
      <c r="M41" s="154"/>
      <c r="R41" s="137"/>
      <c r="X41" s="137"/>
      <c r="AD41" s="137"/>
      <c r="AI41" s="137"/>
      <c r="AN41" s="137"/>
      <c r="AO41" s="137"/>
      <c r="AU41" s="137"/>
    </row>
    <row r="42" spans="1:59" ht="19.5" thickBot="1" x14ac:dyDescent="0.35">
      <c r="A42" s="137"/>
      <c r="C42" s="225" t="s">
        <v>41</v>
      </c>
      <c r="D42" s="226"/>
      <c r="E42" s="189" t="s">
        <v>8</v>
      </c>
      <c r="F42" s="190">
        <v>1.2</v>
      </c>
      <c r="G42" s="227" t="s">
        <v>60</v>
      </c>
      <c r="H42" s="227"/>
      <c r="I42" s="228"/>
      <c r="K42" s="137"/>
      <c r="R42" s="137"/>
      <c r="X42" s="137"/>
      <c r="AD42" s="137"/>
      <c r="AI42" s="137"/>
      <c r="AN42" s="137"/>
      <c r="AO42" s="137"/>
      <c r="AU42" s="137"/>
    </row>
    <row r="43" spans="1:59" ht="19.5" thickBot="1" x14ac:dyDescent="0.35">
      <c r="A43" s="137"/>
      <c r="B43" s="143" t="s">
        <v>61</v>
      </c>
      <c r="C43" s="212"/>
      <c r="D43" s="212"/>
      <c r="E43" s="191" t="s">
        <v>21</v>
      </c>
      <c r="F43" s="192">
        <v>1.8</v>
      </c>
      <c r="G43" s="229" t="s">
        <v>60</v>
      </c>
      <c r="H43" s="229"/>
      <c r="I43" s="230"/>
      <c r="K43" s="137"/>
      <c r="R43" s="137"/>
      <c r="X43" s="137"/>
      <c r="AD43" s="137"/>
      <c r="AI43" s="137"/>
      <c r="AN43" s="137"/>
      <c r="AO43" s="137"/>
      <c r="AU43" s="137"/>
    </row>
    <row r="44" spans="1:59" x14ac:dyDescent="0.3">
      <c r="A44" s="137"/>
      <c r="K44" s="137"/>
      <c r="R44" s="137"/>
      <c r="X44" s="137"/>
      <c r="AD44" s="137"/>
      <c r="AI44" s="137"/>
      <c r="AN44" s="137"/>
      <c r="AO44" s="137"/>
      <c r="AU44" s="137"/>
    </row>
    <row r="45" spans="1:59" x14ac:dyDescent="0.3">
      <c r="A45" s="137"/>
      <c r="K45" s="137"/>
      <c r="M45" s="154"/>
      <c r="R45" s="137"/>
      <c r="X45" s="137"/>
      <c r="AD45" s="137"/>
      <c r="AI45" s="137"/>
      <c r="AN45" s="137"/>
      <c r="AO45" s="137"/>
      <c r="AU45" s="137"/>
    </row>
    <row r="46" spans="1:59" x14ac:dyDescent="0.3">
      <c r="A46" s="137"/>
      <c r="B46" s="143" t="s">
        <v>64</v>
      </c>
      <c r="C46" s="200" t="s">
        <v>62</v>
      </c>
      <c r="D46" s="200"/>
      <c r="E46" s="200"/>
      <c r="F46" s="200"/>
      <c r="G46" s="200"/>
      <c r="H46" s="200"/>
      <c r="I46" s="200"/>
      <c r="J46" s="200"/>
      <c r="K46" s="137"/>
      <c r="M46" s="154"/>
      <c r="R46" s="137"/>
      <c r="X46" s="137"/>
      <c r="AD46" s="137"/>
      <c r="AI46" s="137"/>
      <c r="AN46" s="137"/>
      <c r="AO46" s="137"/>
      <c r="AU46" s="137"/>
    </row>
    <row r="47" spans="1:59" x14ac:dyDescent="0.3">
      <c r="A47" s="137"/>
      <c r="C47" s="154"/>
      <c r="D47" s="154"/>
      <c r="E47" s="154"/>
      <c r="F47" s="154"/>
      <c r="G47" s="154"/>
      <c r="H47" s="154"/>
      <c r="I47" s="154"/>
      <c r="J47" s="154"/>
      <c r="K47" s="137"/>
      <c r="M47" s="154"/>
      <c r="R47" s="137"/>
      <c r="X47" s="137"/>
      <c r="AD47" s="137"/>
      <c r="AI47" s="137"/>
      <c r="AN47" s="137"/>
      <c r="AO47" s="137"/>
      <c r="AU47" s="137"/>
    </row>
    <row r="48" spans="1:59" x14ac:dyDescent="0.3">
      <c r="A48" s="137"/>
      <c r="C48" s="211" t="s">
        <v>35</v>
      </c>
      <c r="D48" s="211"/>
      <c r="E48" s="162">
        <v>4</v>
      </c>
      <c r="F48" s="139" t="s">
        <v>63</v>
      </c>
      <c r="K48" s="137"/>
      <c r="M48" s="154"/>
      <c r="R48" s="137"/>
      <c r="X48" s="137"/>
      <c r="AD48" s="137"/>
      <c r="AI48" s="137"/>
      <c r="AN48" s="137"/>
      <c r="AO48" s="137"/>
      <c r="AU48" s="137"/>
    </row>
    <row r="49" spans="1:47" x14ac:dyDescent="0.3">
      <c r="A49" s="137"/>
      <c r="B49" s="141"/>
      <c r="C49" s="211" t="s">
        <v>41</v>
      </c>
      <c r="D49" s="211"/>
      <c r="E49" s="162">
        <v>2</v>
      </c>
      <c r="F49" s="139" t="s">
        <v>63</v>
      </c>
      <c r="K49" s="137"/>
      <c r="M49" s="154"/>
      <c r="R49" s="137"/>
      <c r="X49" s="137"/>
      <c r="AD49" s="137"/>
      <c r="AI49" s="137"/>
      <c r="AN49" s="137"/>
      <c r="AO49" s="137"/>
      <c r="AU49" s="137"/>
    </row>
    <row r="50" spans="1:47" x14ac:dyDescent="0.3">
      <c r="A50" s="137"/>
      <c r="B50" s="141"/>
      <c r="C50" s="143"/>
      <c r="D50" s="143"/>
      <c r="E50" s="162"/>
      <c r="K50" s="137"/>
      <c r="M50" s="154"/>
      <c r="R50" s="137"/>
      <c r="X50" s="137"/>
      <c r="AD50" s="137"/>
      <c r="AI50" s="137"/>
      <c r="AN50" s="137"/>
      <c r="AO50" s="137"/>
      <c r="AU50" s="137"/>
    </row>
    <row r="51" spans="1:47" x14ac:dyDescent="0.3">
      <c r="A51" s="137"/>
      <c r="K51" s="137"/>
      <c r="R51" s="137"/>
      <c r="X51" s="137"/>
      <c r="AD51" s="137"/>
      <c r="AI51" s="137"/>
      <c r="AN51" s="137"/>
      <c r="AO51" s="137"/>
      <c r="AU51" s="137"/>
    </row>
    <row r="52" spans="1:47" x14ac:dyDescent="0.3">
      <c r="A52" s="137"/>
      <c r="B52" s="143" t="s">
        <v>67</v>
      </c>
      <c r="C52" s="200" t="s">
        <v>65</v>
      </c>
      <c r="D52" s="200"/>
      <c r="E52" s="200"/>
      <c r="F52" s="200"/>
      <c r="G52" s="200"/>
      <c r="H52" s="200"/>
      <c r="I52" s="200"/>
      <c r="J52" s="200"/>
      <c r="K52" s="137"/>
      <c r="R52" s="137"/>
      <c r="X52" s="137"/>
      <c r="AD52" s="137"/>
      <c r="AI52" s="137"/>
      <c r="AN52" s="137"/>
      <c r="AO52" s="137"/>
      <c r="AU52" s="137"/>
    </row>
    <row r="53" spans="1:47" x14ac:dyDescent="0.3">
      <c r="A53" s="137"/>
      <c r="K53" s="137"/>
      <c r="R53" s="137"/>
      <c r="X53" s="137"/>
      <c r="AD53" s="137"/>
      <c r="AI53" s="137"/>
      <c r="AN53" s="137"/>
      <c r="AO53" s="137"/>
      <c r="AU53" s="137"/>
    </row>
    <row r="54" spans="1:47" x14ac:dyDescent="0.3">
      <c r="A54" s="137"/>
      <c r="C54" s="211" t="s">
        <v>8</v>
      </c>
      <c r="D54" s="211"/>
      <c r="E54" s="139" t="s">
        <v>17</v>
      </c>
      <c r="F54" s="193">
        <v>0.4</v>
      </c>
      <c r="G54" s="193" t="s">
        <v>66</v>
      </c>
      <c r="H54" s="139" t="s">
        <v>18</v>
      </c>
      <c r="I54" s="193">
        <v>0.15</v>
      </c>
      <c r="J54" s="193" t="s">
        <v>66</v>
      </c>
      <c r="K54" s="137"/>
      <c r="R54" s="137"/>
      <c r="X54" s="137"/>
      <c r="AD54" s="137"/>
      <c r="AI54" s="137"/>
      <c r="AN54" s="137"/>
      <c r="AO54" s="137"/>
      <c r="AU54" s="137"/>
    </row>
    <row r="55" spans="1:47" x14ac:dyDescent="0.3">
      <c r="A55" s="137"/>
      <c r="B55" s="141"/>
      <c r="C55" s="211" t="s">
        <v>21</v>
      </c>
      <c r="D55" s="211"/>
      <c r="E55" s="139" t="s">
        <v>17</v>
      </c>
      <c r="F55" s="193">
        <v>0.6</v>
      </c>
      <c r="G55" s="193" t="s">
        <v>66</v>
      </c>
      <c r="H55" s="139" t="s">
        <v>18</v>
      </c>
      <c r="I55" s="193">
        <v>0.25</v>
      </c>
      <c r="J55" s="193" t="s">
        <v>66</v>
      </c>
      <c r="K55" s="137"/>
      <c r="R55" s="137"/>
      <c r="X55" s="137"/>
      <c r="AD55" s="137"/>
      <c r="AI55" s="137"/>
      <c r="AN55" s="137"/>
      <c r="AO55" s="137"/>
      <c r="AU55" s="137"/>
    </row>
    <row r="56" spans="1:47" x14ac:dyDescent="0.3">
      <c r="A56" s="137"/>
      <c r="K56" s="137"/>
      <c r="R56" s="137"/>
      <c r="X56" s="137"/>
      <c r="AD56" s="137"/>
      <c r="AI56" s="137"/>
      <c r="AN56" s="137"/>
      <c r="AO56" s="137"/>
      <c r="AU56" s="137"/>
    </row>
    <row r="57" spans="1:47" x14ac:dyDescent="0.3">
      <c r="A57" s="137"/>
      <c r="B57" s="143" t="s">
        <v>70</v>
      </c>
      <c r="C57" s="200" t="s">
        <v>68</v>
      </c>
      <c r="D57" s="200"/>
      <c r="E57" s="200"/>
      <c r="F57" s="200"/>
      <c r="G57" s="200"/>
      <c r="H57" s="200"/>
      <c r="I57" s="200"/>
      <c r="J57" s="200"/>
      <c r="K57" s="137"/>
      <c r="R57" s="137"/>
      <c r="X57" s="137"/>
      <c r="AD57" s="137"/>
      <c r="AI57" s="137"/>
      <c r="AN57" s="137"/>
      <c r="AO57" s="137"/>
      <c r="AU57" s="137"/>
    </row>
    <row r="58" spans="1:47" x14ac:dyDescent="0.3">
      <c r="A58" s="137"/>
      <c r="K58" s="137"/>
      <c r="R58" s="137"/>
      <c r="X58" s="137"/>
      <c r="AD58" s="137"/>
      <c r="AI58" s="137"/>
      <c r="AN58" s="137"/>
      <c r="AO58" s="137"/>
      <c r="AU58" s="137"/>
    </row>
    <row r="59" spans="1:47" x14ac:dyDescent="0.3">
      <c r="A59" s="137"/>
      <c r="C59" s="211" t="s">
        <v>17</v>
      </c>
      <c r="D59" s="211"/>
      <c r="E59" s="162">
        <v>16</v>
      </c>
      <c r="F59" s="154" t="s">
        <v>69</v>
      </c>
      <c r="K59" s="137"/>
      <c r="R59" s="137"/>
      <c r="X59" s="137"/>
      <c r="AD59" s="137"/>
      <c r="AI59" s="137"/>
      <c r="AN59" s="137"/>
      <c r="AO59" s="137"/>
      <c r="AU59" s="137"/>
    </row>
    <row r="60" spans="1:47" x14ac:dyDescent="0.3">
      <c r="A60" s="137"/>
      <c r="B60" s="141"/>
      <c r="C60" s="211" t="s">
        <v>18</v>
      </c>
      <c r="D60" s="211"/>
      <c r="E60" s="162">
        <v>19</v>
      </c>
      <c r="F60" s="154" t="s">
        <v>69</v>
      </c>
      <c r="K60" s="137"/>
      <c r="R60" s="137"/>
      <c r="X60" s="137"/>
      <c r="AD60" s="137"/>
      <c r="AI60" s="137"/>
      <c r="AN60" s="137"/>
      <c r="AO60" s="137"/>
      <c r="AU60" s="137"/>
    </row>
    <row r="61" spans="1:47" x14ac:dyDescent="0.3">
      <c r="A61" s="137"/>
      <c r="K61" s="137"/>
      <c r="R61" s="137"/>
      <c r="X61" s="137"/>
      <c r="AD61" s="137"/>
      <c r="AI61" s="137"/>
      <c r="AN61" s="137"/>
      <c r="AO61" s="137"/>
      <c r="AU61" s="137"/>
    </row>
    <row r="62" spans="1:47" x14ac:dyDescent="0.3">
      <c r="A62" s="137"/>
      <c r="C62" s="200" t="s">
        <v>82</v>
      </c>
      <c r="D62" s="200"/>
      <c r="E62" s="200"/>
      <c r="F62" s="200"/>
      <c r="G62" s="200"/>
      <c r="H62" s="200"/>
      <c r="I62" s="200"/>
      <c r="J62" s="200"/>
      <c r="K62" s="137"/>
      <c r="R62" s="137"/>
      <c r="X62" s="137"/>
      <c r="AD62" s="137"/>
      <c r="AI62" s="137"/>
      <c r="AN62" s="137"/>
      <c r="AO62" s="137"/>
      <c r="AU62" s="137"/>
    </row>
    <row r="63" spans="1:47" x14ac:dyDescent="0.3">
      <c r="A63" s="137"/>
      <c r="K63" s="137"/>
      <c r="R63" s="137"/>
      <c r="X63" s="137"/>
      <c r="AD63" s="137"/>
      <c r="AI63" s="137"/>
      <c r="AN63" s="137"/>
      <c r="AO63" s="137"/>
      <c r="AQ63" s="194"/>
      <c r="AR63" s="194"/>
      <c r="AS63" s="194"/>
      <c r="AU63" s="137"/>
    </row>
    <row r="64" spans="1:47" x14ac:dyDescent="0.3">
      <c r="A64" s="137"/>
      <c r="D64" s="200" t="s">
        <v>71</v>
      </c>
      <c r="E64" s="200"/>
      <c r="F64" s="200"/>
      <c r="H64" s="162">
        <v>200000</v>
      </c>
      <c r="K64" s="137"/>
      <c r="R64" s="137"/>
      <c r="X64" s="137"/>
      <c r="AD64" s="137"/>
      <c r="AI64" s="137"/>
      <c r="AN64" s="137"/>
      <c r="AO64" s="137"/>
      <c r="AQ64" s="194"/>
      <c r="AR64" s="194"/>
      <c r="AS64" s="194"/>
      <c r="AU64" s="137"/>
    </row>
    <row r="65" spans="1:47" x14ac:dyDescent="0.3">
      <c r="A65" s="137"/>
      <c r="D65" s="200" t="s">
        <v>72</v>
      </c>
      <c r="E65" s="200"/>
      <c r="F65" s="200"/>
      <c r="H65" s="193">
        <v>40000</v>
      </c>
      <c r="K65" s="137"/>
      <c r="R65" s="137"/>
      <c r="X65" s="137"/>
      <c r="AD65" s="137"/>
      <c r="AI65" s="137"/>
      <c r="AN65" s="137"/>
      <c r="AO65" s="137"/>
      <c r="AU65" s="137"/>
    </row>
    <row r="66" spans="1:47" x14ac:dyDescent="0.3">
      <c r="A66" s="137"/>
      <c r="D66" s="200" t="s">
        <v>73</v>
      </c>
      <c r="E66" s="200"/>
      <c r="F66" s="200"/>
      <c r="H66" s="193">
        <v>34000</v>
      </c>
      <c r="K66" s="137"/>
      <c r="R66" s="137"/>
      <c r="X66" s="137"/>
      <c r="AD66" s="137"/>
      <c r="AI66" s="137"/>
      <c r="AN66" s="137"/>
      <c r="AO66" s="137"/>
      <c r="AU66" s="137"/>
    </row>
    <row r="67" spans="1:47" ht="16.5" customHeight="1" x14ac:dyDescent="0.3">
      <c r="A67" s="195"/>
      <c r="D67" s="200" t="s">
        <v>74</v>
      </c>
      <c r="E67" s="200"/>
      <c r="F67" s="200"/>
      <c r="H67" s="196">
        <v>25000</v>
      </c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</row>
    <row r="68" spans="1:47" x14ac:dyDescent="0.3">
      <c r="A68" s="195"/>
      <c r="E68" s="223" t="s">
        <v>75</v>
      </c>
      <c r="F68" s="223"/>
      <c r="G68" s="143"/>
      <c r="H68" s="183">
        <f>SUM(H64:H67)</f>
        <v>299000</v>
      </c>
    </row>
    <row r="69" spans="1:47" x14ac:dyDescent="0.3">
      <c r="A69" s="195"/>
      <c r="B69" s="197"/>
      <c r="C69" s="137"/>
      <c r="D69" s="137"/>
      <c r="E69" s="137"/>
      <c r="F69" s="137"/>
      <c r="G69" s="137"/>
      <c r="H69" s="137"/>
      <c r="I69" s="137"/>
      <c r="J69" s="137"/>
    </row>
    <row r="73" spans="1:47" x14ac:dyDescent="0.3">
      <c r="D73" s="198"/>
    </row>
  </sheetData>
  <mergeCells count="111">
    <mergeCell ref="E68:F68"/>
    <mergeCell ref="C60:D60"/>
    <mergeCell ref="C62:J62"/>
    <mergeCell ref="D64:F64"/>
    <mergeCell ref="D65:F65"/>
    <mergeCell ref="D66:F66"/>
    <mergeCell ref="D67:F67"/>
    <mergeCell ref="C49:D49"/>
    <mergeCell ref="C52:J52"/>
    <mergeCell ref="C54:D54"/>
    <mergeCell ref="C55:D55"/>
    <mergeCell ref="C57:J57"/>
    <mergeCell ref="C59:D59"/>
    <mergeCell ref="C42:D42"/>
    <mergeCell ref="G42:I42"/>
    <mergeCell ref="C43:D43"/>
    <mergeCell ref="G43:I43"/>
    <mergeCell ref="C46:J46"/>
    <mergeCell ref="C48:D48"/>
    <mergeCell ref="C35:D35"/>
    <mergeCell ref="C38:J38"/>
    <mergeCell ref="C40:D40"/>
    <mergeCell ref="G40:I40"/>
    <mergeCell ref="C41:D41"/>
    <mergeCell ref="G41:I41"/>
    <mergeCell ref="I28:J28"/>
    <mergeCell ref="C29:D29"/>
    <mergeCell ref="F29:G29"/>
    <mergeCell ref="I29:J29"/>
    <mergeCell ref="C31:J31"/>
    <mergeCell ref="B32:B34"/>
    <mergeCell ref="C33:J33"/>
    <mergeCell ref="C34:D34"/>
    <mergeCell ref="AR21:AS21"/>
    <mergeCell ref="Z23:AA23"/>
    <mergeCell ref="AR23:AS23"/>
    <mergeCell ref="C24:J24"/>
    <mergeCell ref="AR25:AS25"/>
    <mergeCell ref="C26:D26"/>
    <mergeCell ref="C27:D27"/>
    <mergeCell ref="C28:D28"/>
    <mergeCell ref="F28:G28"/>
    <mergeCell ref="B19:B21"/>
    <mergeCell ref="C19:J19"/>
    <mergeCell ref="S19:T19"/>
    <mergeCell ref="Z19:AA19"/>
    <mergeCell ref="C20:D20"/>
    <mergeCell ref="AF20:AG20"/>
    <mergeCell ref="C21:D21"/>
    <mergeCell ref="Z21:AA21"/>
    <mergeCell ref="C17:J17"/>
    <mergeCell ref="S17:T17"/>
    <mergeCell ref="M18:N18"/>
    <mergeCell ref="AF18:AG18"/>
    <mergeCell ref="F15:G15"/>
    <mergeCell ref="I15:J15"/>
    <mergeCell ref="S15:T15"/>
    <mergeCell ref="M16:N16"/>
    <mergeCell ref="Y16:Z16"/>
    <mergeCell ref="AF16:AG16"/>
    <mergeCell ref="B12:B15"/>
    <mergeCell ref="C12:D12"/>
    <mergeCell ref="AQ12:AR12"/>
    <mergeCell ref="C13:D13"/>
    <mergeCell ref="AQ14:AR14"/>
    <mergeCell ref="C14:D14"/>
    <mergeCell ref="F14:G14"/>
    <mergeCell ref="M14:N14"/>
    <mergeCell ref="C15:D15"/>
    <mergeCell ref="AQ8:AR8"/>
    <mergeCell ref="AQ9:AR9"/>
    <mergeCell ref="C10:J10"/>
    <mergeCell ref="AQ10:AR10"/>
    <mergeCell ref="M11:O11"/>
    <mergeCell ref="AQ11:AR11"/>
    <mergeCell ref="AP5:AT5"/>
    <mergeCell ref="C7:D7"/>
    <mergeCell ref="F7:G7"/>
    <mergeCell ref="M7:M8"/>
    <mergeCell ref="N7:N8"/>
    <mergeCell ref="O7:O8"/>
    <mergeCell ref="P7:P8"/>
    <mergeCell ref="AQ7:AR7"/>
    <mergeCell ref="C8:D8"/>
    <mergeCell ref="F8:G8"/>
    <mergeCell ref="AJ5:AM5"/>
    <mergeCell ref="AM8:AM11"/>
    <mergeCell ref="AK23:AL23"/>
    <mergeCell ref="AK25:AL25"/>
    <mergeCell ref="AK27:AL27"/>
    <mergeCell ref="AQ13:AR13"/>
    <mergeCell ref="B2:J3"/>
    <mergeCell ref="M3:P3"/>
    <mergeCell ref="S3:W3"/>
    <mergeCell ref="Y3:AC3"/>
    <mergeCell ref="AE3:AH3"/>
    <mergeCell ref="AP3:AT3"/>
    <mergeCell ref="M4:P4"/>
    <mergeCell ref="S4:W4"/>
    <mergeCell ref="Y4:AC4"/>
    <mergeCell ref="AE4:AH4"/>
    <mergeCell ref="AP4:AT4"/>
    <mergeCell ref="AJ3:AM3"/>
    <mergeCell ref="AJ4:AM4"/>
    <mergeCell ref="C5:J5"/>
    <mergeCell ref="M5:P5"/>
    <mergeCell ref="S5:W5"/>
    <mergeCell ref="Y5:AC5"/>
    <mergeCell ref="AE5:AH5"/>
    <mergeCell ref="I8:J8"/>
    <mergeCell ref="AH8:AH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74"/>
  <sheetViews>
    <sheetView tabSelected="1" zoomScale="70" zoomScaleNormal="70" zoomScaleSheetLayoutView="100" workbookViewId="0">
      <selection activeCell="P12" sqref="P12"/>
    </sheetView>
  </sheetViews>
  <sheetFormatPr baseColWidth="10" defaultRowHeight="18.75" x14ac:dyDescent="0.3"/>
  <cols>
    <col min="1" max="1" width="1.5703125" style="43" customWidth="1"/>
    <col min="2" max="2" width="22.85546875" style="43" customWidth="1"/>
    <col min="3" max="3" width="24.140625" style="43" customWidth="1"/>
    <col min="4" max="4" width="18.140625" style="43" customWidth="1"/>
    <col min="5" max="5" width="18" style="43" customWidth="1"/>
    <col min="6" max="6" width="18.140625" style="43" customWidth="1"/>
    <col min="7" max="11" width="18" style="43" customWidth="1"/>
    <col min="12" max="12" width="1.5703125" style="43" customWidth="1"/>
    <col min="13" max="13" width="14.85546875" style="43" customWidth="1"/>
    <col min="14" max="14" width="17.140625" style="43" bestFit="1" customWidth="1"/>
    <col min="15" max="16384" width="11.42578125" style="43"/>
  </cols>
  <sheetData>
    <row r="1" spans="1:13" ht="7.5" customHeight="1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34.5" customHeight="1" x14ac:dyDescent="0.3">
      <c r="A2" s="44"/>
      <c r="B2" s="281" t="s">
        <v>161</v>
      </c>
      <c r="C2" s="281"/>
      <c r="D2" s="281"/>
      <c r="E2" s="281"/>
      <c r="F2" s="281"/>
      <c r="G2" s="281"/>
      <c r="H2" s="281"/>
      <c r="I2" s="281"/>
      <c r="J2" s="281"/>
      <c r="K2" s="281"/>
      <c r="L2" s="44"/>
    </row>
    <row r="3" spans="1:13" ht="34.5" customHeight="1" x14ac:dyDescent="0.3">
      <c r="A3" s="44"/>
      <c r="B3" s="281" t="s">
        <v>165</v>
      </c>
      <c r="C3" s="281"/>
      <c r="D3" s="281"/>
      <c r="E3" s="281"/>
      <c r="F3" s="281"/>
      <c r="G3" s="281"/>
      <c r="H3" s="281"/>
      <c r="I3" s="281"/>
      <c r="J3" s="281"/>
      <c r="K3" s="281"/>
      <c r="L3" s="44"/>
    </row>
    <row r="4" spans="1:13" ht="34.5" customHeight="1" x14ac:dyDescent="0.3">
      <c r="A4" s="44"/>
      <c r="B4" s="281" t="s">
        <v>92</v>
      </c>
      <c r="C4" s="281"/>
      <c r="D4" s="281"/>
      <c r="E4" s="281"/>
      <c r="F4" s="281"/>
      <c r="G4" s="281"/>
      <c r="H4" s="281"/>
      <c r="I4" s="281"/>
      <c r="J4" s="281"/>
      <c r="K4" s="281"/>
      <c r="L4" s="44"/>
    </row>
    <row r="5" spans="1:13" ht="18.75" customHeight="1" x14ac:dyDescent="0.3">
      <c r="A5" s="44"/>
      <c r="B5" s="282" t="s">
        <v>93</v>
      </c>
      <c r="C5" s="282"/>
      <c r="D5" s="282"/>
      <c r="E5" s="282"/>
      <c r="F5" s="282"/>
      <c r="G5" s="282"/>
      <c r="H5" s="282"/>
      <c r="I5" s="282"/>
      <c r="J5" s="282"/>
      <c r="K5" s="282"/>
      <c r="L5" s="44"/>
    </row>
    <row r="6" spans="1:13" ht="17.25" customHeight="1" x14ac:dyDescent="0.3">
      <c r="A6" s="44"/>
      <c r="B6" s="281" t="s">
        <v>94</v>
      </c>
      <c r="C6" s="281"/>
      <c r="D6" s="281"/>
      <c r="E6" s="281"/>
      <c r="F6" s="281"/>
      <c r="G6" s="281"/>
      <c r="H6" s="281"/>
      <c r="I6" s="281"/>
      <c r="J6" s="281"/>
      <c r="K6" s="281"/>
      <c r="L6" s="44"/>
    </row>
    <row r="7" spans="1:13" ht="34.5" customHeight="1" x14ac:dyDescent="0.3">
      <c r="A7" s="44"/>
      <c r="B7" s="281" t="s">
        <v>95</v>
      </c>
      <c r="C7" s="281"/>
      <c r="D7" s="281"/>
      <c r="E7" s="281"/>
      <c r="F7" s="281"/>
      <c r="G7" s="281"/>
      <c r="H7" s="281"/>
      <c r="I7" s="281"/>
      <c r="J7" s="281"/>
      <c r="K7" s="281"/>
      <c r="L7" s="44"/>
    </row>
    <row r="8" spans="1:13" ht="17.25" customHeight="1" x14ac:dyDescent="0.3">
      <c r="A8" s="44"/>
      <c r="B8" s="281" t="s">
        <v>166</v>
      </c>
      <c r="C8" s="281"/>
      <c r="D8" s="281"/>
      <c r="E8" s="281"/>
      <c r="F8" s="281"/>
      <c r="G8" s="281"/>
      <c r="H8" s="281"/>
      <c r="I8" s="281"/>
      <c r="J8" s="281"/>
      <c r="K8" s="281"/>
      <c r="L8" s="44"/>
    </row>
    <row r="9" spans="1:13" ht="17.25" customHeight="1" thickBot="1" x14ac:dyDescent="0.35">
      <c r="A9" s="44"/>
      <c r="B9" s="281" t="s">
        <v>96</v>
      </c>
      <c r="C9" s="281"/>
      <c r="D9" s="281"/>
      <c r="E9" s="281"/>
      <c r="F9" s="281"/>
      <c r="G9" s="281"/>
      <c r="H9" s="281"/>
      <c r="I9" s="281"/>
      <c r="J9" s="281"/>
      <c r="K9" s="281"/>
      <c r="L9" s="45"/>
      <c r="M9" s="46"/>
    </row>
    <row r="10" spans="1:13" ht="19.5" thickBot="1" x14ac:dyDescent="0.35">
      <c r="A10" s="44"/>
      <c r="B10" s="5"/>
      <c r="C10" s="5"/>
      <c r="D10" s="5"/>
      <c r="E10" s="5"/>
      <c r="F10" s="5"/>
      <c r="G10" s="47" t="s">
        <v>97</v>
      </c>
      <c r="H10" s="48" t="s">
        <v>98</v>
      </c>
      <c r="I10" s="5"/>
      <c r="J10" s="5"/>
      <c r="K10" s="5"/>
      <c r="L10" s="44"/>
    </row>
    <row r="11" spans="1:13" ht="17.25" customHeight="1" x14ac:dyDescent="0.3">
      <c r="A11" s="44"/>
      <c r="B11" s="5"/>
      <c r="C11" s="5"/>
      <c r="D11" s="5"/>
      <c r="E11" s="5"/>
      <c r="F11" s="5"/>
      <c r="G11" s="49" t="s">
        <v>99</v>
      </c>
      <c r="H11" s="50">
        <v>160000</v>
      </c>
      <c r="I11" s="51"/>
      <c r="J11" s="5"/>
      <c r="K11" s="5"/>
      <c r="L11" s="44"/>
    </row>
    <row r="12" spans="1:13" ht="17.25" customHeight="1" x14ac:dyDescent="0.3">
      <c r="A12" s="44"/>
      <c r="B12" s="5"/>
      <c r="C12" s="5"/>
      <c r="D12" s="5"/>
      <c r="E12" s="5"/>
      <c r="F12" s="5"/>
      <c r="G12" s="52" t="s">
        <v>100</v>
      </c>
      <c r="H12" s="53">
        <v>240000</v>
      </c>
      <c r="I12" s="51"/>
      <c r="J12" s="5"/>
      <c r="K12" s="5"/>
      <c r="L12" s="44"/>
    </row>
    <row r="13" spans="1:13" ht="17.25" customHeight="1" x14ac:dyDescent="0.3">
      <c r="A13" s="44"/>
      <c r="B13" s="5"/>
      <c r="C13" s="5"/>
      <c r="D13" s="5"/>
      <c r="E13" s="5"/>
      <c r="F13" s="5"/>
      <c r="G13" s="52" t="s">
        <v>101</v>
      </c>
      <c r="H13" s="53">
        <v>400000</v>
      </c>
      <c r="I13" s="51"/>
      <c r="J13" s="5"/>
      <c r="K13" s="5"/>
      <c r="L13" s="44"/>
    </row>
    <row r="14" spans="1:13" x14ac:dyDescent="0.3">
      <c r="A14" s="44"/>
      <c r="B14" s="5"/>
      <c r="C14" s="5"/>
      <c r="D14" s="5"/>
      <c r="E14" s="5"/>
      <c r="F14" s="5"/>
      <c r="G14" s="52" t="s">
        <v>102</v>
      </c>
      <c r="H14" s="53">
        <v>600000</v>
      </c>
      <c r="I14" s="51"/>
      <c r="J14" s="5"/>
      <c r="K14" s="5"/>
      <c r="L14" s="44"/>
    </row>
    <row r="15" spans="1:13" ht="17.25" customHeight="1" x14ac:dyDescent="0.3">
      <c r="A15" s="44"/>
      <c r="B15" s="5"/>
      <c r="C15" s="5"/>
      <c r="D15" s="5"/>
      <c r="E15" s="5"/>
      <c r="F15" s="5"/>
      <c r="G15" s="52" t="s">
        <v>103</v>
      </c>
      <c r="H15" s="53">
        <v>800000</v>
      </c>
      <c r="I15" s="51"/>
      <c r="J15" s="5"/>
      <c r="K15" s="5"/>
      <c r="L15" s="44"/>
    </row>
    <row r="16" spans="1:13" ht="17.25" customHeight="1" x14ac:dyDescent="0.3">
      <c r="A16" s="44"/>
      <c r="B16" s="5"/>
      <c r="C16" s="5"/>
      <c r="D16" s="5"/>
      <c r="E16" s="5"/>
      <c r="F16" s="5"/>
      <c r="G16" s="52" t="s">
        <v>104</v>
      </c>
      <c r="H16" s="53">
        <v>240000</v>
      </c>
      <c r="I16" s="51"/>
      <c r="J16" s="5"/>
      <c r="K16" s="5"/>
      <c r="L16" s="44"/>
    </row>
    <row r="17" spans="1:14" ht="17.25" customHeight="1" x14ac:dyDescent="0.3">
      <c r="A17" s="44"/>
      <c r="B17" s="5"/>
      <c r="C17" s="5"/>
      <c r="D17" s="5"/>
      <c r="E17" s="5"/>
      <c r="F17" s="5"/>
      <c r="G17" s="52" t="s">
        <v>105</v>
      </c>
      <c r="H17" s="53">
        <v>240000</v>
      </c>
      <c r="I17" s="51"/>
      <c r="J17" s="5"/>
      <c r="K17" s="5"/>
      <c r="L17" s="44"/>
    </row>
    <row r="18" spans="1:14" ht="18.75" customHeight="1" thickBot="1" x14ac:dyDescent="0.35">
      <c r="A18" s="44"/>
      <c r="B18" s="5"/>
      <c r="C18" s="5"/>
      <c r="D18" s="5"/>
      <c r="E18" s="5"/>
      <c r="F18" s="5"/>
      <c r="G18" s="54" t="s">
        <v>106</v>
      </c>
      <c r="H18" s="55">
        <v>240000</v>
      </c>
      <c r="I18" s="51"/>
      <c r="J18" s="5"/>
      <c r="K18" s="5"/>
      <c r="L18" s="44"/>
    </row>
    <row r="19" spans="1:14" ht="34.5" customHeight="1" x14ac:dyDescent="0.3">
      <c r="A19" s="44"/>
      <c r="B19" s="281" t="s">
        <v>107</v>
      </c>
      <c r="C19" s="281"/>
      <c r="D19" s="281"/>
      <c r="E19" s="281"/>
      <c r="F19" s="281"/>
      <c r="G19" s="281"/>
      <c r="H19" s="281"/>
      <c r="I19" s="281"/>
      <c r="J19" s="281"/>
      <c r="K19" s="281"/>
      <c r="L19" s="44"/>
    </row>
    <row r="20" spans="1:14" ht="52.5" customHeight="1" x14ac:dyDescent="0.3">
      <c r="A20" s="44"/>
      <c r="B20" s="281" t="s">
        <v>108</v>
      </c>
      <c r="C20" s="281"/>
      <c r="D20" s="281"/>
      <c r="E20" s="281"/>
      <c r="F20" s="281"/>
      <c r="G20" s="281"/>
      <c r="H20" s="281"/>
      <c r="I20" s="281"/>
      <c r="J20" s="281"/>
      <c r="K20" s="281"/>
      <c r="L20" s="44"/>
      <c r="N20" s="56"/>
    </row>
    <row r="21" spans="1:14" ht="34.5" customHeight="1" x14ac:dyDescent="0.3">
      <c r="A21" s="57"/>
      <c r="B21" s="280" t="s">
        <v>109</v>
      </c>
      <c r="C21" s="280"/>
      <c r="D21" s="280"/>
      <c r="E21" s="280"/>
      <c r="F21" s="280"/>
      <c r="G21" s="280"/>
      <c r="H21" s="280"/>
      <c r="I21" s="280"/>
      <c r="J21" s="280"/>
      <c r="K21" s="280"/>
      <c r="L21" s="58"/>
      <c r="M21" s="6"/>
    </row>
    <row r="22" spans="1:14" ht="34.5" customHeight="1" x14ac:dyDescent="0.3">
      <c r="A22" s="57"/>
      <c r="B22" s="280" t="s">
        <v>110</v>
      </c>
      <c r="C22" s="280"/>
      <c r="D22" s="280"/>
      <c r="E22" s="280"/>
      <c r="F22" s="280"/>
      <c r="G22" s="280"/>
      <c r="H22" s="280"/>
      <c r="I22" s="280"/>
      <c r="J22" s="280"/>
      <c r="K22" s="280"/>
      <c r="L22" s="58"/>
      <c r="M22" s="6"/>
    </row>
    <row r="23" spans="1:14" ht="7.5" customHeight="1" thickBot="1" x14ac:dyDescent="0.35">
      <c r="A23" s="57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7"/>
    </row>
    <row r="24" spans="1:14" ht="18.75" customHeight="1" thickBot="1" x14ac:dyDescent="0.35">
      <c r="A24" s="57"/>
      <c r="B24" s="22"/>
      <c r="C24" s="259" t="s">
        <v>111</v>
      </c>
      <c r="D24" s="260"/>
      <c r="E24" s="260"/>
      <c r="F24" s="260"/>
      <c r="G24" s="260"/>
      <c r="H24" s="260"/>
      <c r="I24" s="260"/>
      <c r="J24" s="260"/>
      <c r="K24" s="261"/>
      <c r="L24" s="57"/>
    </row>
    <row r="25" spans="1:14" ht="18.75" customHeight="1" thickBot="1" x14ac:dyDescent="0.35">
      <c r="A25" s="57"/>
      <c r="B25" s="60" t="s">
        <v>112</v>
      </c>
      <c r="C25" s="61" t="s">
        <v>113</v>
      </c>
      <c r="D25" s="60" t="s">
        <v>114</v>
      </c>
      <c r="E25" s="60" t="s">
        <v>99</v>
      </c>
      <c r="F25" s="62" t="s">
        <v>100</v>
      </c>
      <c r="G25" s="60" t="s">
        <v>101</v>
      </c>
      <c r="H25" s="60" t="s">
        <v>102</v>
      </c>
      <c r="I25" s="63" t="s">
        <v>103</v>
      </c>
      <c r="J25" s="60" t="s">
        <v>104</v>
      </c>
      <c r="K25" s="60" t="s">
        <v>105</v>
      </c>
      <c r="L25" s="57"/>
    </row>
    <row r="26" spans="1:14" ht="18.75" customHeight="1" x14ac:dyDescent="0.3">
      <c r="A26" s="57"/>
      <c r="B26" s="64" t="s">
        <v>115</v>
      </c>
      <c r="C26" s="65">
        <f>320000*0.5</f>
        <v>160000</v>
      </c>
      <c r="D26" s="66">
        <f>240000*0.5</f>
        <v>120000</v>
      </c>
      <c r="E26" s="66">
        <f>H11*0.5</f>
        <v>80000</v>
      </c>
      <c r="F26" s="66">
        <f>H12*0.5</f>
        <v>120000</v>
      </c>
      <c r="G26" s="66">
        <f>H13*0.5</f>
        <v>200000</v>
      </c>
      <c r="H26" s="66">
        <f>H14*0.5</f>
        <v>300000</v>
      </c>
      <c r="I26" s="66">
        <f>H15*0.5</f>
        <v>400000</v>
      </c>
      <c r="J26" s="66">
        <f>H16*0.5</f>
        <v>120000</v>
      </c>
      <c r="K26" s="67">
        <f>H17*0.5</f>
        <v>120000</v>
      </c>
      <c r="L26" s="57"/>
    </row>
    <row r="27" spans="1:14" ht="18.75" customHeight="1" x14ac:dyDescent="0.3">
      <c r="A27" s="57"/>
      <c r="B27" s="64" t="s">
        <v>116</v>
      </c>
      <c r="C27" s="65">
        <f>C26</f>
        <v>160000</v>
      </c>
      <c r="D27" s="66">
        <f>D26</f>
        <v>120000</v>
      </c>
      <c r="E27" s="66">
        <f>E26</f>
        <v>80000</v>
      </c>
      <c r="F27" s="66">
        <f>F26</f>
        <v>120000</v>
      </c>
      <c r="G27" s="66">
        <f>G26</f>
        <v>200000</v>
      </c>
      <c r="H27" s="66">
        <f t="shared" ref="H27:K27" si="0">H26</f>
        <v>300000</v>
      </c>
      <c r="I27" s="66">
        <f t="shared" si="0"/>
        <v>400000</v>
      </c>
      <c r="J27" s="66">
        <f t="shared" si="0"/>
        <v>120000</v>
      </c>
      <c r="K27" s="68">
        <f t="shared" si="0"/>
        <v>120000</v>
      </c>
      <c r="L27" s="57"/>
    </row>
    <row r="28" spans="1:14" ht="18.75" customHeight="1" x14ac:dyDescent="0.3">
      <c r="A28" s="57"/>
      <c r="B28" s="69">
        <v>0.6</v>
      </c>
      <c r="C28" s="70"/>
      <c r="D28" s="71"/>
      <c r="E28" s="70"/>
      <c r="F28" s="70"/>
      <c r="G28" s="70"/>
      <c r="H28" s="70"/>
      <c r="I28" s="70"/>
      <c r="J28" s="70"/>
      <c r="K28" s="72"/>
      <c r="L28" s="57"/>
    </row>
    <row r="29" spans="1:14" ht="18.75" customHeight="1" thickBot="1" x14ac:dyDescent="0.35">
      <c r="A29" s="57"/>
      <c r="B29" s="73">
        <v>0.4</v>
      </c>
      <c r="C29" s="74"/>
      <c r="D29" s="75"/>
      <c r="E29" s="74"/>
      <c r="F29" s="74"/>
      <c r="G29" s="74"/>
      <c r="H29" s="74"/>
      <c r="I29" s="74"/>
      <c r="J29" s="74"/>
      <c r="K29" s="76"/>
      <c r="L29" s="77"/>
    </row>
    <row r="30" spans="1:14" ht="18.75" customHeight="1" x14ac:dyDescent="0.3">
      <c r="A30" s="57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80"/>
    </row>
    <row r="31" spans="1:14" ht="18.75" customHeight="1" x14ac:dyDescent="0.3">
      <c r="A31" s="57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80"/>
    </row>
    <row r="32" spans="1:14" ht="7.5" customHeight="1" thickBot="1" x14ac:dyDescent="0.35">
      <c r="A32" s="57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7"/>
    </row>
    <row r="33" spans="1:14" ht="19.5" thickBot="1" x14ac:dyDescent="0.35">
      <c r="A33" s="57"/>
      <c r="B33" s="262" t="s">
        <v>117</v>
      </c>
      <c r="C33" s="263"/>
      <c r="D33" s="263"/>
      <c r="E33" s="263"/>
      <c r="F33" s="263"/>
      <c r="G33" s="263"/>
      <c r="H33" s="263"/>
      <c r="I33" s="263"/>
      <c r="J33" s="263"/>
      <c r="K33" s="264"/>
      <c r="L33" s="57"/>
      <c r="N33" s="56"/>
    </row>
    <row r="34" spans="1:14" ht="18.75" customHeight="1" thickBot="1" x14ac:dyDescent="0.35">
      <c r="A34" s="57"/>
      <c r="B34" s="265" t="s">
        <v>118</v>
      </c>
      <c r="C34" s="266"/>
      <c r="D34" s="81" t="s">
        <v>99</v>
      </c>
      <c r="E34" s="81" t="s">
        <v>100</v>
      </c>
      <c r="F34" s="81" t="s">
        <v>101</v>
      </c>
      <c r="G34" s="81" t="s">
        <v>102</v>
      </c>
      <c r="H34" s="81" t="s">
        <v>103</v>
      </c>
      <c r="I34" s="81" t="s">
        <v>119</v>
      </c>
      <c r="J34" s="81" t="s">
        <v>105</v>
      </c>
      <c r="K34" s="81" t="s">
        <v>106</v>
      </c>
      <c r="L34" s="57"/>
      <c r="N34" s="56"/>
    </row>
    <row r="35" spans="1:14" ht="27.75" customHeight="1" x14ac:dyDescent="0.3">
      <c r="A35" s="82"/>
      <c r="B35" s="267" t="s">
        <v>120</v>
      </c>
      <c r="C35" s="268"/>
      <c r="D35" s="83">
        <f>E26</f>
        <v>80000</v>
      </c>
      <c r="E35" s="84">
        <f>F26</f>
        <v>120000</v>
      </c>
      <c r="F35" s="85">
        <f>G26</f>
        <v>200000</v>
      </c>
      <c r="G35" s="83">
        <f>H26</f>
        <v>300000</v>
      </c>
      <c r="H35" s="83">
        <f t="shared" ref="H35:J35" si="1">I26</f>
        <v>400000</v>
      </c>
      <c r="I35" s="83">
        <f t="shared" si="1"/>
        <v>120000</v>
      </c>
      <c r="J35" s="83">
        <f t="shared" si="1"/>
        <v>120000</v>
      </c>
      <c r="K35" s="86">
        <f>K26</f>
        <v>120000</v>
      </c>
      <c r="L35" s="57"/>
      <c r="N35" s="56"/>
    </row>
    <row r="36" spans="1:14" ht="27.75" customHeight="1" x14ac:dyDescent="0.3">
      <c r="A36" s="82"/>
      <c r="B36" s="269" t="s">
        <v>121</v>
      </c>
      <c r="C36" s="270"/>
      <c r="D36" s="87"/>
      <c r="E36" s="88"/>
      <c r="F36" s="89"/>
      <c r="G36" s="87"/>
      <c r="H36" s="87"/>
      <c r="I36" s="87"/>
      <c r="J36" s="87"/>
      <c r="K36" s="90"/>
      <c r="L36" s="57"/>
      <c r="N36" s="56"/>
    </row>
    <row r="37" spans="1:14" ht="27.75" customHeight="1" x14ac:dyDescent="0.3">
      <c r="A37" s="82"/>
      <c r="B37" s="271" t="s">
        <v>122</v>
      </c>
      <c r="C37" s="272"/>
      <c r="D37" s="91"/>
      <c r="E37" s="92"/>
      <c r="F37" s="91"/>
      <c r="G37" s="91"/>
      <c r="H37" s="91"/>
      <c r="I37" s="91"/>
      <c r="J37" s="91"/>
      <c r="K37" s="93"/>
      <c r="L37" s="57"/>
      <c r="N37" s="56"/>
    </row>
    <row r="38" spans="1:14" ht="27.75" customHeight="1" x14ac:dyDescent="0.3">
      <c r="A38" s="82"/>
      <c r="B38" s="269" t="s">
        <v>123</v>
      </c>
      <c r="C38" s="270"/>
      <c r="D38" s="87"/>
      <c r="E38" s="88"/>
      <c r="F38" s="87"/>
      <c r="G38" s="87"/>
      <c r="H38" s="87"/>
      <c r="I38" s="87"/>
      <c r="J38" s="87"/>
      <c r="K38" s="90"/>
      <c r="L38" s="57"/>
    </row>
    <row r="39" spans="1:14" ht="39" customHeight="1" thickBot="1" x14ac:dyDescent="0.35">
      <c r="A39" s="82"/>
      <c r="B39" s="273" t="s">
        <v>124</v>
      </c>
      <c r="C39" s="274"/>
      <c r="D39" s="94"/>
      <c r="E39" s="95"/>
      <c r="F39" s="94"/>
      <c r="G39" s="94"/>
      <c r="H39" s="94"/>
      <c r="I39" s="94"/>
      <c r="J39" s="94"/>
      <c r="K39" s="96"/>
      <c r="L39" s="57"/>
    </row>
    <row r="40" spans="1:14" s="100" customFormat="1" ht="27.75" customHeight="1" thickBot="1" x14ac:dyDescent="0.35">
      <c r="A40" s="97"/>
      <c r="B40" s="275" t="s">
        <v>125</v>
      </c>
      <c r="C40" s="276"/>
      <c r="D40" s="98">
        <f>D35+D37+D38</f>
        <v>80000</v>
      </c>
      <c r="E40" s="99">
        <f>E35+E37+E38</f>
        <v>120000</v>
      </c>
      <c r="F40" s="99">
        <f t="shared" ref="F40:K40" si="2">F35+F37+F38</f>
        <v>200000</v>
      </c>
      <c r="G40" s="99">
        <f t="shared" si="2"/>
        <v>300000</v>
      </c>
      <c r="H40" s="99">
        <f t="shared" si="2"/>
        <v>400000</v>
      </c>
      <c r="I40" s="98">
        <f t="shared" si="2"/>
        <v>120000</v>
      </c>
      <c r="J40" s="99">
        <f>J35+J37+J38</f>
        <v>120000</v>
      </c>
      <c r="K40" s="99">
        <f t="shared" si="2"/>
        <v>120000</v>
      </c>
      <c r="L40" s="97"/>
    </row>
    <row r="41" spans="1:14" s="100" customFormat="1" ht="18.75" customHeight="1" x14ac:dyDescent="0.3">
      <c r="A41" s="97"/>
      <c r="B41" s="101"/>
      <c r="C41" s="101"/>
      <c r="D41" s="102"/>
      <c r="E41" s="102"/>
      <c r="F41" s="102"/>
      <c r="G41" s="102"/>
      <c r="H41" s="102"/>
      <c r="I41" s="102"/>
      <c r="J41" s="102"/>
      <c r="K41" s="102"/>
      <c r="L41" s="97"/>
    </row>
    <row r="42" spans="1:14" s="100" customFormat="1" ht="18.75" customHeight="1" x14ac:dyDescent="0.3">
      <c r="A42" s="97"/>
      <c r="B42" s="101"/>
      <c r="C42" s="101"/>
      <c r="D42" s="102"/>
      <c r="E42" s="102"/>
      <c r="F42" s="102"/>
      <c r="G42" s="102"/>
      <c r="H42" s="102"/>
      <c r="I42" s="102"/>
      <c r="J42" s="102"/>
      <c r="K42" s="102"/>
      <c r="L42" s="97"/>
    </row>
    <row r="43" spans="1:14" ht="6" customHeight="1" thickBot="1" x14ac:dyDescent="0.35">
      <c r="A43" s="57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7"/>
    </row>
    <row r="44" spans="1:14" ht="30.75" customHeight="1" thickBot="1" x14ac:dyDescent="0.35">
      <c r="A44" s="57"/>
      <c r="B44" s="262" t="s">
        <v>126</v>
      </c>
      <c r="C44" s="263"/>
      <c r="D44" s="263"/>
      <c r="E44" s="263"/>
      <c r="F44" s="263"/>
      <c r="G44" s="263"/>
      <c r="H44" s="263"/>
      <c r="I44" s="263"/>
      <c r="J44" s="263"/>
      <c r="K44" s="22"/>
      <c r="L44" s="57"/>
    </row>
    <row r="45" spans="1:14" ht="18.75" customHeight="1" thickBot="1" x14ac:dyDescent="0.35">
      <c r="A45" s="57"/>
      <c r="B45" s="277" t="s">
        <v>118</v>
      </c>
      <c r="C45" s="278"/>
      <c r="D45" s="279"/>
      <c r="E45" s="103" t="s">
        <v>99</v>
      </c>
      <c r="F45" s="103" t="s">
        <v>100</v>
      </c>
      <c r="G45" s="103" t="s">
        <v>101</v>
      </c>
      <c r="H45" s="104" t="s">
        <v>102</v>
      </c>
      <c r="I45" s="104" t="s">
        <v>103</v>
      </c>
      <c r="J45" s="104" t="s">
        <v>119</v>
      </c>
      <c r="K45" s="105"/>
      <c r="L45" s="57"/>
    </row>
    <row r="46" spans="1:14" ht="27" customHeight="1" x14ac:dyDescent="0.3">
      <c r="A46" s="57"/>
      <c r="B46" s="256" t="s">
        <v>127</v>
      </c>
      <c r="C46" s="257"/>
      <c r="D46" s="258"/>
      <c r="E46" s="106">
        <f>H11</f>
        <v>160000</v>
      </c>
      <c r="F46" s="107">
        <f>H12</f>
        <v>240000</v>
      </c>
      <c r="G46" s="107">
        <f>H13</f>
        <v>400000</v>
      </c>
      <c r="H46" s="107">
        <f>H14</f>
        <v>600000</v>
      </c>
      <c r="I46" s="107">
        <f>H15</f>
        <v>800000</v>
      </c>
      <c r="J46" s="108">
        <f>H16</f>
        <v>240000</v>
      </c>
      <c r="K46" s="22"/>
      <c r="L46" s="57"/>
    </row>
    <row r="47" spans="1:14" ht="33.75" customHeight="1" x14ac:dyDescent="0.3">
      <c r="A47" s="57"/>
      <c r="B47" s="244" t="s">
        <v>128</v>
      </c>
      <c r="C47" s="245"/>
      <c r="D47" s="246"/>
      <c r="E47" s="109">
        <f>G46*0.6</f>
        <v>240000</v>
      </c>
      <c r="F47" s="110">
        <f>H46*0.6</f>
        <v>360000</v>
      </c>
      <c r="G47" s="110">
        <f>I46*0.6</f>
        <v>480000</v>
      </c>
      <c r="H47" s="110">
        <f>J46*0.6</f>
        <v>144000</v>
      </c>
      <c r="I47" s="110">
        <f>H17*0.6</f>
        <v>144000</v>
      </c>
      <c r="J47" s="111">
        <f>H18*0.6</f>
        <v>144000</v>
      </c>
      <c r="K47" s="22"/>
      <c r="L47" s="57"/>
    </row>
    <row r="48" spans="1:14" ht="27" customHeight="1" x14ac:dyDescent="0.3">
      <c r="A48" s="57"/>
      <c r="B48" s="244" t="s">
        <v>129</v>
      </c>
      <c r="C48" s="245"/>
      <c r="D48" s="246"/>
      <c r="E48" s="109"/>
      <c r="F48" s="110"/>
      <c r="G48" s="110"/>
      <c r="H48" s="110"/>
      <c r="I48" s="110"/>
      <c r="J48" s="111"/>
      <c r="K48" s="22"/>
      <c r="L48" s="57"/>
      <c r="N48" s="56"/>
    </row>
    <row r="49" spans="1:14" ht="27" customHeight="1" thickBot="1" x14ac:dyDescent="0.35">
      <c r="A49" s="57"/>
      <c r="B49" s="247" t="s">
        <v>130</v>
      </c>
      <c r="C49" s="248"/>
      <c r="D49" s="249"/>
      <c r="E49" s="112"/>
      <c r="F49" s="113"/>
      <c r="G49" s="113"/>
      <c r="H49" s="113"/>
      <c r="I49" s="113"/>
      <c r="J49" s="114"/>
      <c r="K49" s="22"/>
      <c r="L49" s="57"/>
      <c r="N49" s="56"/>
    </row>
    <row r="50" spans="1:14" s="100" customFormat="1" ht="27" customHeight="1" thickBot="1" x14ac:dyDescent="0.35">
      <c r="A50" s="97"/>
      <c r="B50" s="250" t="s">
        <v>131</v>
      </c>
      <c r="C50" s="251"/>
      <c r="D50" s="252"/>
      <c r="E50" s="115">
        <f>E48+E49</f>
        <v>0</v>
      </c>
      <c r="F50" s="116">
        <f t="shared" ref="F50:J50" si="3">F48+F49</f>
        <v>0</v>
      </c>
      <c r="G50" s="116">
        <f t="shared" si="3"/>
        <v>0</v>
      </c>
      <c r="H50" s="116">
        <f t="shared" si="3"/>
        <v>0</v>
      </c>
      <c r="I50" s="116">
        <f t="shared" si="3"/>
        <v>0</v>
      </c>
      <c r="J50" s="117">
        <f t="shared" si="3"/>
        <v>0</v>
      </c>
      <c r="K50" s="118"/>
      <c r="L50" s="97"/>
      <c r="N50" s="119"/>
    </row>
    <row r="51" spans="1:14" s="125" customFormat="1" ht="27" customHeight="1" thickBot="1" x14ac:dyDescent="0.35">
      <c r="A51" s="120"/>
      <c r="B51" s="253" t="s">
        <v>132</v>
      </c>
      <c r="C51" s="254"/>
      <c r="D51" s="255"/>
      <c r="E51" s="121"/>
      <c r="F51" s="122"/>
      <c r="G51" s="122"/>
      <c r="H51" s="122"/>
      <c r="I51" s="122"/>
      <c r="J51" s="123"/>
      <c r="K51" s="124"/>
      <c r="L51" s="120"/>
    </row>
    <row r="52" spans="1:14" s="125" customFormat="1" ht="23.25" customHeight="1" x14ac:dyDescent="0.3">
      <c r="A52" s="120"/>
      <c r="B52" s="126"/>
      <c r="C52" s="126"/>
      <c r="D52" s="126"/>
      <c r="E52" s="127"/>
      <c r="F52" s="127"/>
      <c r="G52" s="127"/>
      <c r="H52" s="127"/>
      <c r="I52" s="127"/>
      <c r="J52" s="127"/>
      <c r="K52" s="124"/>
      <c r="L52" s="120"/>
    </row>
    <row r="53" spans="1:14" s="125" customFormat="1" ht="23.25" customHeight="1" thickBot="1" x14ac:dyDescent="0.35">
      <c r="A53" s="120"/>
      <c r="B53" s="126"/>
      <c r="C53" s="126"/>
      <c r="D53" s="126"/>
      <c r="E53" s="127"/>
      <c r="F53" s="127"/>
      <c r="G53" s="127"/>
      <c r="H53" s="127"/>
      <c r="I53" s="127"/>
      <c r="J53" s="127"/>
      <c r="K53" s="124"/>
      <c r="L53" s="120"/>
    </row>
    <row r="54" spans="1:14" s="125" customFormat="1" ht="23.25" customHeight="1" x14ac:dyDescent="0.3">
      <c r="A54" s="120"/>
      <c r="B54" s="126"/>
      <c r="C54" s="126"/>
      <c r="D54" s="126"/>
      <c r="E54" s="233" t="s">
        <v>162</v>
      </c>
      <c r="F54" s="234"/>
      <c r="G54" s="235"/>
      <c r="H54" s="127"/>
      <c r="I54" s="127"/>
      <c r="J54" s="127"/>
      <c r="K54" s="124"/>
      <c r="L54" s="120"/>
    </row>
    <row r="55" spans="1:14" s="125" customFormat="1" ht="23.25" customHeight="1" x14ac:dyDescent="0.3">
      <c r="A55" s="120"/>
      <c r="B55" s="126"/>
      <c r="C55" s="126"/>
      <c r="D55" s="126"/>
      <c r="E55" s="236" t="s">
        <v>163</v>
      </c>
      <c r="F55" s="237"/>
      <c r="G55" s="238"/>
      <c r="H55" s="127"/>
      <c r="I55" s="127"/>
      <c r="J55" s="127"/>
      <c r="K55" s="124"/>
      <c r="L55" s="120"/>
    </row>
    <row r="56" spans="1:14" s="125" customFormat="1" ht="23.25" customHeight="1" thickBot="1" x14ac:dyDescent="0.35">
      <c r="A56" s="120"/>
      <c r="B56" s="126"/>
      <c r="C56" s="126"/>
      <c r="D56" s="126"/>
      <c r="E56" s="239" t="s">
        <v>164</v>
      </c>
      <c r="F56" s="240"/>
      <c r="G56" s="241"/>
      <c r="H56" s="127"/>
      <c r="I56" s="127"/>
      <c r="J56" s="127"/>
      <c r="K56" s="124"/>
      <c r="L56" s="120"/>
    </row>
    <row r="57" spans="1:14" s="125" customFormat="1" ht="23.25" customHeight="1" x14ac:dyDescent="0.3">
      <c r="A57" s="120"/>
      <c r="B57" s="126"/>
      <c r="C57" s="126"/>
      <c r="D57" s="127"/>
      <c r="E57" s="127"/>
      <c r="F57" s="127"/>
      <c r="G57" s="127"/>
      <c r="H57" s="127"/>
      <c r="I57" s="127"/>
      <c r="J57" s="127"/>
      <c r="K57" s="124"/>
      <c r="L57" s="120"/>
    </row>
    <row r="58" spans="1:14" ht="7.5" customHeight="1" x14ac:dyDescent="0.3">
      <c r="A58" s="57"/>
      <c r="B58" s="128"/>
      <c r="C58" s="128"/>
      <c r="D58" s="128"/>
      <c r="E58" s="129"/>
      <c r="F58" s="129"/>
      <c r="G58" s="129"/>
      <c r="H58" s="129"/>
      <c r="I58" s="129"/>
      <c r="J58" s="129"/>
      <c r="K58" s="130"/>
      <c r="L58" s="57"/>
    </row>
    <row r="59" spans="1:14" x14ac:dyDescent="0.3">
      <c r="A59" s="57"/>
      <c r="B59" s="243" t="s">
        <v>133</v>
      </c>
      <c r="C59" s="243"/>
      <c r="D59" s="243"/>
      <c r="E59" s="243"/>
      <c r="F59" s="243"/>
      <c r="G59" s="243"/>
      <c r="H59" s="243"/>
      <c r="I59" s="243"/>
      <c r="J59" s="243"/>
      <c r="K59" s="22"/>
      <c r="L59" s="57"/>
    </row>
    <row r="60" spans="1:14" x14ac:dyDescent="0.3">
      <c r="A60" s="57"/>
      <c r="B60" s="242" t="s">
        <v>118</v>
      </c>
      <c r="C60" s="242"/>
      <c r="D60" s="242"/>
      <c r="E60" s="131" t="s">
        <v>99</v>
      </c>
      <c r="F60" s="131" t="s">
        <v>100</v>
      </c>
      <c r="G60" s="131" t="s">
        <v>101</v>
      </c>
      <c r="H60" s="131" t="s">
        <v>102</v>
      </c>
      <c r="I60" s="131" t="s">
        <v>103</v>
      </c>
      <c r="J60" s="131" t="s">
        <v>119</v>
      </c>
      <c r="K60" s="22"/>
      <c r="L60" s="57"/>
    </row>
    <row r="61" spans="1:14" ht="27.95" customHeight="1" x14ac:dyDescent="0.3">
      <c r="A61" s="57"/>
      <c r="B61" s="231" t="s">
        <v>134</v>
      </c>
      <c r="C61" s="231"/>
      <c r="D61" s="231"/>
      <c r="E61" s="132">
        <v>100000</v>
      </c>
      <c r="F61" s="132">
        <f>E67</f>
        <v>0</v>
      </c>
      <c r="G61" s="132">
        <f>F67</f>
        <v>0</v>
      </c>
      <c r="H61" s="132">
        <f>G67</f>
        <v>0</v>
      </c>
      <c r="I61" s="132">
        <f>H67</f>
        <v>0</v>
      </c>
      <c r="J61" s="132">
        <f>I67</f>
        <v>0</v>
      </c>
      <c r="K61" s="22"/>
      <c r="L61" s="57"/>
    </row>
    <row r="62" spans="1:14" ht="27.95" customHeight="1" x14ac:dyDescent="0.3">
      <c r="A62" s="57"/>
      <c r="B62" s="231" t="s">
        <v>135</v>
      </c>
      <c r="C62" s="231"/>
      <c r="D62" s="231"/>
      <c r="E62" s="133">
        <f t="shared" ref="E62:J62" si="4">D40</f>
        <v>80000</v>
      </c>
      <c r="F62" s="133">
        <f t="shared" si="4"/>
        <v>120000</v>
      </c>
      <c r="G62" s="133">
        <f t="shared" si="4"/>
        <v>200000</v>
      </c>
      <c r="H62" s="133">
        <f t="shared" si="4"/>
        <v>300000</v>
      </c>
      <c r="I62" s="133">
        <f t="shared" si="4"/>
        <v>400000</v>
      </c>
      <c r="J62" s="133">
        <f t="shared" si="4"/>
        <v>120000</v>
      </c>
      <c r="K62" s="22"/>
      <c r="L62" s="57"/>
    </row>
    <row r="63" spans="1:14" ht="27.95" customHeight="1" x14ac:dyDescent="0.3">
      <c r="A63" s="57"/>
      <c r="B63" s="231" t="s">
        <v>136</v>
      </c>
      <c r="C63" s="231"/>
      <c r="D63" s="231"/>
      <c r="E63" s="132">
        <f>E61+E62</f>
        <v>180000</v>
      </c>
      <c r="F63" s="132">
        <f t="shared" ref="F63:J63" si="5">F61+F62</f>
        <v>120000</v>
      </c>
      <c r="G63" s="132">
        <f t="shared" si="5"/>
        <v>200000</v>
      </c>
      <c r="H63" s="132">
        <f t="shared" si="5"/>
        <v>300000</v>
      </c>
      <c r="I63" s="132">
        <f t="shared" si="5"/>
        <v>400000</v>
      </c>
      <c r="J63" s="132">
        <f t="shared" si="5"/>
        <v>120000</v>
      </c>
      <c r="K63" s="22"/>
      <c r="L63" s="57"/>
    </row>
    <row r="64" spans="1:14" ht="27.95" customHeight="1" x14ac:dyDescent="0.3">
      <c r="A64" s="57"/>
      <c r="B64" s="231" t="s">
        <v>137</v>
      </c>
      <c r="C64" s="231"/>
      <c r="D64" s="231"/>
      <c r="E64" s="133">
        <f t="shared" ref="E64:J64" si="6">E50</f>
        <v>0</v>
      </c>
      <c r="F64" s="133">
        <f t="shared" si="6"/>
        <v>0</v>
      </c>
      <c r="G64" s="133">
        <f t="shared" si="6"/>
        <v>0</v>
      </c>
      <c r="H64" s="133">
        <f t="shared" si="6"/>
        <v>0</v>
      </c>
      <c r="I64" s="133">
        <f t="shared" si="6"/>
        <v>0</v>
      </c>
      <c r="J64" s="133">
        <f t="shared" si="6"/>
        <v>0</v>
      </c>
      <c r="K64" s="22"/>
      <c r="L64" s="57"/>
    </row>
    <row r="65" spans="1:12" ht="27.95" customHeight="1" x14ac:dyDescent="0.3">
      <c r="A65" s="57"/>
      <c r="B65" s="231" t="s">
        <v>138</v>
      </c>
      <c r="C65" s="231"/>
      <c r="D65" s="231"/>
      <c r="E65" s="132"/>
      <c r="F65" s="132"/>
      <c r="G65" s="134"/>
      <c r="H65" s="133"/>
      <c r="I65" s="132"/>
      <c r="J65" s="132"/>
      <c r="K65" s="22"/>
      <c r="L65" s="57"/>
    </row>
    <row r="66" spans="1:12" ht="27.95" customHeight="1" x14ac:dyDescent="0.3">
      <c r="A66" s="57"/>
      <c r="B66" s="231" t="s">
        <v>139</v>
      </c>
      <c r="C66" s="231"/>
      <c r="D66" s="231"/>
      <c r="E66" s="133"/>
      <c r="F66" s="133"/>
      <c r="G66" s="133"/>
      <c r="H66" s="133"/>
      <c r="I66" s="135"/>
      <c r="J66" s="133"/>
      <c r="K66" s="22"/>
      <c r="L66" s="57"/>
    </row>
    <row r="67" spans="1:12" s="100" customFormat="1" ht="27.95" customHeight="1" x14ac:dyDescent="0.3">
      <c r="A67" s="97"/>
      <c r="B67" s="232" t="s">
        <v>140</v>
      </c>
      <c r="C67" s="232"/>
      <c r="D67" s="232"/>
      <c r="E67" s="136"/>
      <c r="F67" s="136"/>
      <c r="G67" s="136"/>
      <c r="H67" s="136"/>
      <c r="I67" s="136"/>
      <c r="J67" s="136"/>
      <c r="K67" s="118"/>
      <c r="L67" s="97"/>
    </row>
    <row r="68" spans="1:12" ht="27.95" customHeight="1" x14ac:dyDescent="0.3">
      <c r="A68" s="57"/>
      <c r="B68" s="231" t="s">
        <v>141</v>
      </c>
      <c r="C68" s="231"/>
      <c r="D68" s="231"/>
      <c r="E68" s="132"/>
      <c r="F68" s="132"/>
      <c r="G68" s="132"/>
      <c r="H68" s="132"/>
      <c r="I68" s="132"/>
      <c r="J68" s="132"/>
      <c r="K68" s="22"/>
      <c r="L68" s="57"/>
    </row>
    <row r="69" spans="1:12" ht="27.95" customHeight="1" x14ac:dyDescent="0.3">
      <c r="A69" s="57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7"/>
    </row>
    <row r="70" spans="1:12" x14ac:dyDescent="0.3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2" x14ac:dyDescent="0.3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2" x14ac:dyDescent="0.3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2" x14ac:dyDescent="0.3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2" x14ac:dyDescent="0.3">
      <c r="B74" s="5"/>
      <c r="C74" s="5"/>
      <c r="D74" s="5"/>
      <c r="E74" s="5"/>
      <c r="F74" s="5"/>
      <c r="G74" s="5"/>
      <c r="H74" s="5"/>
      <c r="I74" s="5"/>
      <c r="J74" s="5"/>
      <c r="K74" s="5"/>
    </row>
  </sheetData>
  <mergeCells count="42">
    <mergeCell ref="B22:K22"/>
    <mergeCell ref="B2:K2"/>
    <mergeCell ref="B3:K3"/>
    <mergeCell ref="B4:K4"/>
    <mergeCell ref="B5:K5"/>
    <mergeCell ref="B6:K6"/>
    <mergeCell ref="B7:K7"/>
    <mergeCell ref="B8:K8"/>
    <mergeCell ref="B9:K9"/>
    <mergeCell ref="B19:K19"/>
    <mergeCell ref="B20:K20"/>
    <mergeCell ref="B21:K21"/>
    <mergeCell ref="B46:D46"/>
    <mergeCell ref="C24:K24"/>
    <mergeCell ref="B33:K33"/>
    <mergeCell ref="B34:C34"/>
    <mergeCell ref="B35:C35"/>
    <mergeCell ref="B36:C36"/>
    <mergeCell ref="B37:C37"/>
    <mergeCell ref="B38:C38"/>
    <mergeCell ref="B39:C39"/>
    <mergeCell ref="B40:C40"/>
    <mergeCell ref="B44:J44"/>
    <mergeCell ref="B45:D45"/>
    <mergeCell ref="B47:D47"/>
    <mergeCell ref="B48:D48"/>
    <mergeCell ref="B49:D49"/>
    <mergeCell ref="B50:D50"/>
    <mergeCell ref="B51:D51"/>
    <mergeCell ref="B66:D66"/>
    <mergeCell ref="B67:D67"/>
    <mergeCell ref="B68:D68"/>
    <mergeCell ref="E54:G54"/>
    <mergeCell ref="E55:G55"/>
    <mergeCell ref="E56:G56"/>
    <mergeCell ref="B60:D60"/>
    <mergeCell ref="B61:D61"/>
    <mergeCell ref="B62:D62"/>
    <mergeCell ref="B63:D63"/>
    <mergeCell ref="B64:D64"/>
    <mergeCell ref="B65:D65"/>
    <mergeCell ref="B59:J59"/>
  </mergeCells>
  <pageMargins left="0" right="0" top="0" bottom="0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9"/>
  <sheetViews>
    <sheetView zoomScale="60" zoomScaleNormal="60" workbookViewId="0">
      <selection activeCell="B2" sqref="B2:H2"/>
    </sheetView>
  </sheetViews>
  <sheetFormatPr baseColWidth="10" defaultRowHeight="18.75" x14ac:dyDescent="0.3"/>
  <cols>
    <col min="1" max="1" width="1.5703125" style="1" customWidth="1"/>
    <col min="2" max="2" width="32.7109375" style="43" customWidth="1"/>
    <col min="3" max="3" width="21.5703125" style="43" customWidth="1"/>
    <col min="4" max="8" width="18" style="43" customWidth="1"/>
    <col min="9" max="9" width="1.5703125" style="43" customWidth="1"/>
    <col min="10" max="10" width="11.42578125" style="43"/>
    <col min="11" max="11" width="14.7109375" style="43" bestFit="1" customWidth="1"/>
    <col min="12" max="16384" width="11.42578125" style="1"/>
  </cols>
  <sheetData>
    <row r="1" spans="1:27" ht="7.5" customHeight="1" x14ac:dyDescent="0.25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59.25" customHeight="1" x14ac:dyDescent="0.25">
      <c r="A2" s="2"/>
      <c r="B2" s="283" t="s">
        <v>142</v>
      </c>
      <c r="C2" s="284"/>
      <c r="D2" s="284"/>
      <c r="E2" s="284"/>
      <c r="F2" s="284"/>
      <c r="G2" s="284"/>
      <c r="H2" s="284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0" customHeight="1" x14ac:dyDescent="0.25">
      <c r="A3" s="2"/>
      <c r="B3" s="283" t="s">
        <v>143</v>
      </c>
      <c r="C3" s="284"/>
      <c r="D3" s="284"/>
      <c r="E3" s="284"/>
      <c r="F3" s="284"/>
      <c r="G3" s="284"/>
      <c r="H3" s="284"/>
      <c r="I3" s="5"/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4" customFormat="1" ht="16.5" customHeight="1" thickBot="1" x14ac:dyDescent="0.3">
      <c r="A4" s="3"/>
      <c r="B4" s="6"/>
      <c r="C4" s="7" t="s">
        <v>144</v>
      </c>
      <c r="D4" s="8" t="s">
        <v>145</v>
      </c>
      <c r="E4" s="6"/>
      <c r="F4" s="6"/>
      <c r="G4" s="6"/>
      <c r="H4" s="6"/>
      <c r="I4" s="9"/>
      <c r="J4" s="9"/>
      <c r="K4" s="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.5" customHeight="1" x14ac:dyDescent="0.25">
      <c r="A5" s="2"/>
      <c r="B5" s="5"/>
      <c r="C5" s="10">
        <v>1</v>
      </c>
      <c r="D5" s="11">
        <v>0.15</v>
      </c>
      <c r="E5" s="5"/>
      <c r="F5" s="5"/>
      <c r="G5" s="5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2"/>
      <c r="B6" s="5"/>
      <c r="C6" s="10">
        <v>2</v>
      </c>
      <c r="D6" s="11">
        <v>0.22</v>
      </c>
      <c r="E6" s="5"/>
      <c r="F6" s="5"/>
      <c r="G6" s="5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2"/>
      <c r="B7" s="5"/>
      <c r="C7" s="10">
        <v>3</v>
      </c>
      <c r="D7" s="11">
        <v>0.21</v>
      </c>
      <c r="E7" s="5"/>
      <c r="F7" s="5"/>
      <c r="G7" s="5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2"/>
      <c r="B8" s="5"/>
      <c r="C8" s="10">
        <v>4</v>
      </c>
      <c r="D8" s="11">
        <v>0.21</v>
      </c>
      <c r="E8" s="5"/>
      <c r="F8" s="5"/>
      <c r="G8" s="5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2"/>
      <c r="B9" s="5"/>
      <c r="C9" s="10">
        <v>5</v>
      </c>
      <c r="D9" s="11">
        <v>0.21</v>
      </c>
      <c r="E9" s="5"/>
      <c r="F9" s="5"/>
      <c r="G9" s="5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"/>
      <c r="B10" s="5"/>
      <c r="C10" s="12"/>
      <c r="D10" s="11"/>
      <c r="E10" s="5"/>
      <c r="F10" s="5"/>
      <c r="G10" s="5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"/>
      <c r="B11" s="5"/>
      <c r="C11" s="13">
        <v>1100000</v>
      </c>
      <c r="D11" s="11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/>
      <c r="B12" s="5"/>
      <c r="C12" s="14">
        <v>150000</v>
      </c>
      <c r="D12" s="11"/>
      <c r="E12" s="5"/>
      <c r="F12" s="5"/>
      <c r="G12" s="5"/>
      <c r="H12" s="5"/>
      <c r="I12" s="5"/>
      <c r="J12" s="5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"/>
      <c r="B13" s="5"/>
      <c r="C13" s="15">
        <f>SUM(C11:C12)</f>
        <v>1250000</v>
      </c>
      <c r="D13" s="11"/>
      <c r="E13" s="5"/>
      <c r="F13" s="5"/>
      <c r="G13" s="5"/>
      <c r="H13" s="5"/>
      <c r="I13" s="5"/>
      <c r="J13" s="5"/>
      <c r="K13" s="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285" t="s">
        <v>146</v>
      </c>
      <c r="C15" s="285"/>
      <c r="D15" s="285"/>
      <c r="E15" s="285"/>
      <c r="F15" s="285"/>
      <c r="G15" s="285"/>
      <c r="H15" s="28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5">
      <c r="A16" s="2"/>
      <c r="B16" s="285"/>
      <c r="C16" s="285"/>
      <c r="D16" s="285"/>
      <c r="E16" s="285"/>
      <c r="F16" s="285"/>
      <c r="G16" s="285"/>
      <c r="H16" s="285"/>
      <c r="I16" s="5"/>
      <c r="J16" s="5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5">
      <c r="A17" s="2"/>
      <c r="B17" s="285" t="s">
        <v>147</v>
      </c>
      <c r="C17" s="285"/>
      <c r="D17" s="285"/>
      <c r="E17" s="285"/>
      <c r="F17" s="285"/>
      <c r="G17" s="285"/>
      <c r="H17" s="285"/>
      <c r="I17" s="5"/>
      <c r="J17" s="5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8.75" customHeight="1" x14ac:dyDescent="0.25">
      <c r="A18" s="2"/>
      <c r="B18" s="285"/>
      <c r="C18" s="285"/>
      <c r="D18" s="285"/>
      <c r="E18" s="285"/>
      <c r="F18" s="285"/>
      <c r="G18" s="285"/>
      <c r="H18" s="285"/>
      <c r="I18" s="5"/>
      <c r="J18" s="5"/>
      <c r="K18" s="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"/>
      <c r="B20" s="282" t="s">
        <v>148</v>
      </c>
      <c r="C20" s="282"/>
      <c r="D20" s="282"/>
      <c r="E20" s="282"/>
      <c r="F20" s="282"/>
      <c r="G20" s="282"/>
      <c r="H20" s="282"/>
      <c r="I20" s="5"/>
      <c r="J20" s="5"/>
      <c r="K20" s="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9.5" thickBot="1" x14ac:dyDescent="0.3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9.5" thickBot="1" x14ac:dyDescent="0.3">
      <c r="A22" s="2"/>
      <c r="B22" s="5"/>
      <c r="C22" s="16">
        <v>0</v>
      </c>
      <c r="D22" s="16">
        <v>1</v>
      </c>
      <c r="E22" s="17">
        <v>2</v>
      </c>
      <c r="F22" s="16">
        <v>3</v>
      </c>
      <c r="G22" s="17">
        <v>4</v>
      </c>
      <c r="H22" s="16">
        <v>5</v>
      </c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"/>
      <c r="B23" s="18" t="s">
        <v>149</v>
      </c>
      <c r="C23" s="19">
        <v>200000</v>
      </c>
      <c r="D23" s="19">
        <v>0</v>
      </c>
      <c r="E23" s="20">
        <v>0</v>
      </c>
      <c r="F23" s="19">
        <v>0</v>
      </c>
      <c r="G23" s="20">
        <v>0</v>
      </c>
      <c r="H23" s="21">
        <v>0</v>
      </c>
      <c r="I23" s="5"/>
      <c r="J23" s="5"/>
      <c r="K23" s="2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"/>
      <c r="B24" s="23" t="s">
        <v>150</v>
      </c>
      <c r="C24" s="24">
        <v>0</v>
      </c>
      <c r="D24" s="24">
        <v>500000</v>
      </c>
      <c r="E24" s="25">
        <f>D24</f>
        <v>500000</v>
      </c>
      <c r="F24" s="24">
        <f>E24</f>
        <v>500000</v>
      </c>
      <c r="G24" s="25">
        <f>F24</f>
        <v>500000</v>
      </c>
      <c r="H24" s="24">
        <f>G24</f>
        <v>500000</v>
      </c>
      <c r="I24" s="5"/>
      <c r="J24" s="5"/>
      <c r="K24" s="2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3" t="s">
        <v>151</v>
      </c>
      <c r="C25" s="24">
        <v>404000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5"/>
      <c r="J25" s="5"/>
      <c r="K25" s="2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6" t="s">
        <v>152</v>
      </c>
      <c r="C26" s="27">
        <v>0</v>
      </c>
      <c r="D26" s="27">
        <f>C13*D5</f>
        <v>187500</v>
      </c>
      <c r="E26" s="27">
        <f>C13*D6</f>
        <v>275000</v>
      </c>
      <c r="F26" s="27">
        <f>C13*D7</f>
        <v>262500</v>
      </c>
      <c r="G26" s="27">
        <f>C13*D8</f>
        <v>262500</v>
      </c>
      <c r="H26" s="27">
        <f>C13*D9</f>
        <v>262500</v>
      </c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3" t="s">
        <v>153</v>
      </c>
      <c r="C27" s="28">
        <f t="shared" ref="C27:H27" si="0">C23+C24-C25-C26</f>
        <v>-204000</v>
      </c>
      <c r="D27" s="19">
        <f t="shared" si="0"/>
        <v>312500</v>
      </c>
      <c r="E27" s="19">
        <f t="shared" si="0"/>
        <v>225000</v>
      </c>
      <c r="F27" s="19">
        <f t="shared" si="0"/>
        <v>237500</v>
      </c>
      <c r="G27" s="19">
        <f t="shared" si="0"/>
        <v>237500</v>
      </c>
      <c r="H27" s="19">
        <f t="shared" si="0"/>
        <v>237500</v>
      </c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6" t="s">
        <v>154</v>
      </c>
      <c r="C28" s="27"/>
      <c r="D28" s="27"/>
      <c r="E28" s="27"/>
      <c r="F28" s="27"/>
      <c r="G28" s="27"/>
      <c r="H28" s="27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3" t="s">
        <v>155</v>
      </c>
      <c r="C29" s="28">
        <f t="shared" ref="C29:H29" si="1">C27-C28</f>
        <v>-204000</v>
      </c>
      <c r="D29" s="19">
        <f>D27-D28</f>
        <v>312500</v>
      </c>
      <c r="E29" s="19">
        <f>E27-E28</f>
        <v>225000</v>
      </c>
      <c r="F29" s="19">
        <f>F27-F28</f>
        <v>237500</v>
      </c>
      <c r="G29" s="19">
        <f t="shared" si="1"/>
        <v>237500</v>
      </c>
      <c r="H29" s="19">
        <f t="shared" si="1"/>
        <v>237500</v>
      </c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3" t="s">
        <v>151</v>
      </c>
      <c r="C30" s="24">
        <f t="shared" ref="C30:H31" si="2">C25</f>
        <v>404000</v>
      </c>
      <c r="D30" s="24">
        <f t="shared" si="2"/>
        <v>0</v>
      </c>
      <c r="E30" s="24">
        <f t="shared" si="2"/>
        <v>0</v>
      </c>
      <c r="F30" s="24">
        <f t="shared" si="2"/>
        <v>0</v>
      </c>
      <c r="G30" s="24">
        <f t="shared" si="2"/>
        <v>0</v>
      </c>
      <c r="H30" s="24">
        <f t="shared" si="2"/>
        <v>0</v>
      </c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6" t="s">
        <v>152</v>
      </c>
      <c r="C31" s="27">
        <f t="shared" si="2"/>
        <v>0</v>
      </c>
      <c r="D31" s="27">
        <f>D26</f>
        <v>187500</v>
      </c>
      <c r="E31" s="27">
        <f t="shared" si="2"/>
        <v>275000</v>
      </c>
      <c r="F31" s="27">
        <f t="shared" si="2"/>
        <v>262500</v>
      </c>
      <c r="G31" s="27">
        <f t="shared" si="2"/>
        <v>262500</v>
      </c>
      <c r="H31" s="27">
        <f t="shared" si="2"/>
        <v>262500</v>
      </c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3" t="s">
        <v>156</v>
      </c>
      <c r="C32" s="19">
        <f t="shared" ref="C32:H32" si="3">C29+C30+C31</f>
        <v>200000</v>
      </c>
      <c r="D32" s="19">
        <f>D29+D30+D31</f>
        <v>500000</v>
      </c>
      <c r="E32" s="19">
        <f t="shared" si="3"/>
        <v>500000</v>
      </c>
      <c r="F32" s="19">
        <f t="shared" si="3"/>
        <v>500000</v>
      </c>
      <c r="G32" s="19">
        <f t="shared" si="3"/>
        <v>500000</v>
      </c>
      <c r="H32" s="19">
        <f t="shared" si="3"/>
        <v>500000</v>
      </c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9.5" thickBot="1" x14ac:dyDescent="0.3">
      <c r="A33" s="2"/>
      <c r="B33" s="29" t="s">
        <v>157</v>
      </c>
      <c r="C33" s="24"/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9.5" thickBot="1" x14ac:dyDescent="0.3">
      <c r="A34" s="2"/>
      <c r="B34" s="30" t="s">
        <v>158</v>
      </c>
      <c r="C34" s="31">
        <f t="shared" ref="C34:H34" si="4">C32-C33</f>
        <v>200000</v>
      </c>
      <c r="D34" s="32">
        <f t="shared" si="4"/>
        <v>500000</v>
      </c>
      <c r="E34" s="32">
        <f t="shared" si="4"/>
        <v>500000</v>
      </c>
      <c r="F34" s="32">
        <f t="shared" si="4"/>
        <v>500000</v>
      </c>
      <c r="G34" s="32">
        <f t="shared" si="4"/>
        <v>500000</v>
      </c>
      <c r="H34" s="32">
        <f t="shared" si="4"/>
        <v>500000</v>
      </c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 customHeight="1" thickBot="1" x14ac:dyDescent="0.3">
      <c r="A35" s="2"/>
      <c r="B35" s="5"/>
      <c r="C35" s="5"/>
      <c r="D35" s="5"/>
      <c r="E35" s="5"/>
      <c r="F35" s="5"/>
      <c r="G35" s="5"/>
      <c r="H35" s="5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9.5" thickBot="1" x14ac:dyDescent="0.3">
      <c r="A36" s="2"/>
      <c r="B36" s="33" t="s">
        <v>159</v>
      </c>
      <c r="C36" s="34"/>
      <c r="D36" s="35"/>
      <c r="E36" s="36"/>
      <c r="F36" s="37"/>
      <c r="G36" s="37"/>
      <c r="H36" s="37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9.5" thickBot="1" x14ac:dyDescent="0.3">
      <c r="A37" s="2"/>
      <c r="B37" s="38" t="s">
        <v>160</v>
      </c>
      <c r="C37" s="39"/>
      <c r="D37" s="39"/>
      <c r="E37" s="40"/>
      <c r="F37" s="39"/>
      <c r="G37" s="41"/>
      <c r="H37" s="42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5"/>
      <c r="C38" s="5"/>
      <c r="D38" s="5"/>
      <c r="E38" s="5"/>
      <c r="F38" s="5"/>
      <c r="G38" s="5"/>
      <c r="H38" s="5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5"/>
      <c r="C39" s="5"/>
      <c r="D39" s="5"/>
      <c r="E39" s="5"/>
      <c r="F39" s="5"/>
      <c r="G39" s="5"/>
      <c r="H39" s="5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5"/>
      <c r="C42" s="5"/>
      <c r="D42" s="5"/>
      <c r="E42" s="5"/>
      <c r="F42" s="5"/>
      <c r="G42" s="5"/>
      <c r="H42" s="5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5"/>
      <c r="C43" s="5"/>
      <c r="D43" s="5"/>
      <c r="E43" s="5"/>
      <c r="F43" s="5"/>
      <c r="G43" s="5"/>
      <c r="H43" s="5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5"/>
      <c r="C47" s="5"/>
      <c r="D47" s="5"/>
      <c r="E47" s="5"/>
      <c r="F47" s="5"/>
      <c r="G47" s="5"/>
      <c r="H47" s="5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5"/>
      <c r="C48" s="5"/>
      <c r="D48" s="5"/>
      <c r="E48" s="5"/>
      <c r="F48" s="5"/>
      <c r="G48" s="5"/>
      <c r="H48" s="5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3">
      <c r="A49" s="2"/>
      <c r="I49" s="5"/>
      <c r="J49" s="5"/>
      <c r="K49" s="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</sheetData>
  <mergeCells count="5">
    <mergeCell ref="B2:H2"/>
    <mergeCell ref="B3:H3"/>
    <mergeCell ref="B15:H16"/>
    <mergeCell ref="B17:H18"/>
    <mergeCell ref="B20:H20"/>
  </mergeCells>
  <pageMargins left="0.70866141732283472" right="0.70866141732283472" top="0.74803149606299213" bottom="0.74803149606299213" header="0.31496062992125984" footer="0.31496062992125984"/>
  <pageSetup scale="83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P-Maestro</vt:lpstr>
      <vt:lpstr>P.Efectivo</vt:lpstr>
      <vt:lpstr>P-CAPITAL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cpana26@yahoo.com.mx</dc:creator>
  <cp:lastModifiedBy>Administrador</cp:lastModifiedBy>
  <dcterms:created xsi:type="dcterms:W3CDTF">2020-10-08T19:51:56Z</dcterms:created>
  <dcterms:modified xsi:type="dcterms:W3CDTF">2021-08-24T15:33:18Z</dcterms:modified>
</cp:coreProperties>
</file>