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2.xml" ContentType="application/vnd.openxmlformats-officedocument.drawing+xml"/>
  <Override PartName="/xl/ink/ink8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zc/Library/Mobile Documents/com~apple~CloudDocs/Documents/Cursos/01 2024/NID D5/Material/"/>
    </mc:Choice>
  </mc:AlternateContent>
  <xr:revisionPtr revIDLastSave="0" documentId="13_ncr:1_{B5EEBF36-841D-8349-8E42-7F1807B58F65}" xr6:coauthVersionLast="47" xr6:coauthVersionMax="47" xr10:uidLastSave="{00000000-0000-0000-0000-000000000000}"/>
  <bookViews>
    <workbookView xWindow="0" yWindow="760" windowWidth="34200" windowHeight="21380" activeTab="1" xr2:uid="{0D1F9B0F-5552-2A45-8359-A4229045BF07}"/>
  </bookViews>
  <sheets>
    <sheet name="Costo amortizado (2)" sheetId="4" r:id="rId1"/>
    <sheet name="Datos" sheetId="1" r:id="rId2"/>
    <sheet name="VP" sheetId="2" r:id="rId3"/>
    <sheet name="Costo amortizado" sheetId="3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6" i="3"/>
  <c r="J5" i="3"/>
  <c r="I4" i="3"/>
  <c r="D71" i="1"/>
  <c r="D40" i="1"/>
  <c r="F33" i="1"/>
  <c r="E38" i="1"/>
  <c r="D27" i="2"/>
  <c r="E6" i="1"/>
  <c r="D6" i="1"/>
  <c r="D5" i="4" l="1"/>
  <c r="H3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5" i="3"/>
  <c r="D27" i="1"/>
  <c r="H5" i="4" l="1"/>
  <c r="C5" i="3"/>
  <c r="E18" i="1"/>
  <c r="D17" i="1"/>
  <c r="E28" i="1" s="1"/>
  <c r="D8" i="1"/>
  <c r="B9" i="1" s="1"/>
  <c r="B29" i="2"/>
  <c r="F5" i="4" l="1"/>
  <c r="C6" i="4" s="1"/>
  <c r="C1" i="2"/>
  <c r="C5" i="2" s="1"/>
  <c r="E2" i="3"/>
  <c r="D5" i="3"/>
  <c r="D23" i="1" s="1"/>
  <c r="D24" i="1" s="1"/>
  <c r="F5" i="3"/>
  <c r="C6" i="3" s="1"/>
  <c r="D6" i="3" s="1"/>
  <c r="C12" i="2"/>
  <c r="C24" i="2"/>
  <c r="C19" i="2"/>
  <c r="C8" i="2"/>
  <c r="C4" i="2"/>
  <c r="C23" i="2"/>
  <c r="C18" i="2"/>
  <c r="C11" i="2"/>
  <c r="C14" i="2"/>
  <c r="C27" i="2"/>
  <c r="C22" i="2"/>
  <c r="C16" i="2"/>
  <c r="C26" i="2"/>
  <c r="C20" i="2"/>
  <c r="C15" i="2"/>
  <c r="C10" i="2"/>
  <c r="C7" i="2"/>
  <c r="C6" i="2"/>
  <c r="C25" i="2"/>
  <c r="C21" i="2"/>
  <c r="C17" i="2"/>
  <c r="C13" i="2"/>
  <c r="C9" i="2"/>
  <c r="D6" i="4" l="1"/>
  <c r="H6" i="4" s="1"/>
  <c r="F6" i="3"/>
  <c r="C7" i="3" s="1"/>
  <c r="D7" i="3" s="1"/>
  <c r="F7" i="3"/>
  <c r="C8" i="3" s="1"/>
  <c r="D8" i="3" s="1"/>
  <c r="C29" i="2"/>
  <c r="F6" i="4" l="1"/>
  <c r="C7" i="4" s="1"/>
  <c r="F8" i="3"/>
  <c r="C9" i="3" s="1"/>
  <c r="D9" i="3" s="1"/>
  <c r="F9" i="3"/>
  <c r="C10" i="3" s="1"/>
  <c r="D10" i="3" s="1"/>
  <c r="D7" i="4" l="1"/>
  <c r="H7" i="4" s="1"/>
  <c r="F10" i="3"/>
  <c r="C11" i="3" s="1"/>
  <c r="D11" i="3" s="1"/>
  <c r="F7" i="4" l="1"/>
  <c r="C8" i="4" s="1"/>
  <c r="F11" i="3"/>
  <c r="C12" i="3" s="1"/>
  <c r="D12" i="3" s="1"/>
  <c r="D8" i="4" l="1"/>
  <c r="H8" i="4" s="1"/>
  <c r="F12" i="3"/>
  <c r="C13" i="3" s="1"/>
  <c r="D13" i="3" s="1"/>
  <c r="F8" i="4" l="1"/>
  <c r="C9" i="4" s="1"/>
  <c r="D9" i="4" s="1"/>
  <c r="H9" i="4" s="1"/>
  <c r="F13" i="3"/>
  <c r="C14" i="3" s="1"/>
  <c r="D14" i="3" s="1"/>
  <c r="F9" i="4" l="1"/>
  <c r="C10" i="4" s="1"/>
  <c r="D10" i="4" s="1"/>
  <c r="H10" i="4" s="1"/>
  <c r="F14" i="3"/>
  <c r="C15" i="3" s="1"/>
  <c r="D15" i="3" s="1"/>
  <c r="F10" i="4" l="1"/>
  <c r="C11" i="4" s="1"/>
  <c r="F15" i="3"/>
  <c r="C16" i="3" s="1"/>
  <c r="D16" i="3" s="1"/>
  <c r="D11" i="4" l="1"/>
  <c r="H11" i="4" s="1"/>
  <c r="F16" i="3"/>
  <c r="C17" i="3" s="1"/>
  <c r="D17" i="3" s="1"/>
  <c r="F11" i="4" l="1"/>
  <c r="C12" i="4" s="1"/>
  <c r="F17" i="3"/>
  <c r="C18" i="3" s="1"/>
  <c r="D18" i="3" s="1"/>
  <c r="D12" i="4" l="1"/>
  <c r="H12" i="4" s="1"/>
  <c r="F18" i="3"/>
  <c r="C19" i="3" s="1"/>
  <c r="D19" i="3" s="1"/>
  <c r="F12" i="4" l="1"/>
  <c r="C13" i="4" s="1"/>
  <c r="F19" i="3"/>
  <c r="C20" i="3" s="1"/>
  <c r="D20" i="3" s="1"/>
  <c r="D13" i="4" l="1"/>
  <c r="H13" i="4" s="1"/>
  <c r="F20" i="3"/>
  <c r="C21" i="3" s="1"/>
  <c r="D21" i="3" s="1"/>
  <c r="F13" i="4" l="1"/>
  <c r="C14" i="4" s="1"/>
  <c r="F21" i="3"/>
  <c r="C22" i="3" s="1"/>
  <c r="D22" i="3" s="1"/>
  <c r="D14" i="4" l="1"/>
  <c r="H14" i="4" s="1"/>
  <c r="F22" i="3"/>
  <c r="C23" i="3" s="1"/>
  <c r="D23" i="3" s="1"/>
  <c r="F14" i="4" l="1"/>
  <c r="C15" i="4" s="1"/>
  <c r="D15" i="4"/>
  <c r="H15" i="4" s="1"/>
  <c r="F23" i="3"/>
  <c r="C24" i="3" s="1"/>
  <c r="D24" i="3" s="1"/>
  <c r="F15" i="4" l="1"/>
  <c r="C16" i="4" s="1"/>
  <c r="D16" i="4" s="1"/>
  <c r="H16" i="4" s="1"/>
  <c r="F24" i="3"/>
  <c r="C25" i="3" s="1"/>
  <c r="D25" i="3" s="1"/>
  <c r="F16" i="4" l="1"/>
  <c r="C17" i="4" s="1"/>
  <c r="F25" i="3"/>
  <c r="C26" i="3" s="1"/>
  <c r="D26" i="3" s="1"/>
  <c r="D17" i="4" l="1"/>
  <c r="H17" i="4" s="1"/>
  <c r="F26" i="3"/>
  <c r="C27" i="3" s="1"/>
  <c r="D27" i="3" s="1"/>
  <c r="F17" i="4" l="1"/>
  <c r="C18" i="4" s="1"/>
  <c r="F27" i="3"/>
  <c r="C28" i="3" s="1"/>
  <c r="D28" i="3" s="1"/>
  <c r="D18" i="4" l="1"/>
  <c r="H18" i="4" s="1"/>
  <c r="F28" i="3"/>
  <c r="F18" i="4" l="1"/>
  <c r="C19" i="4" s="1"/>
  <c r="D19" i="4" l="1"/>
  <c r="H19" i="4" s="1"/>
  <c r="F19" i="4" l="1"/>
  <c r="C20" i="4" s="1"/>
  <c r="D20" i="4" l="1"/>
  <c r="H20" i="4" s="1"/>
  <c r="F20" i="4" l="1"/>
  <c r="C21" i="4" s="1"/>
  <c r="D21" i="4" l="1"/>
  <c r="H21" i="4" s="1"/>
  <c r="F21" i="4" l="1"/>
  <c r="C22" i="4" s="1"/>
  <c r="D22" i="4" l="1"/>
  <c r="H22" i="4" s="1"/>
  <c r="F22" i="4" l="1"/>
  <c r="C23" i="4" s="1"/>
  <c r="D23" i="4" l="1"/>
  <c r="H23" i="4" s="1"/>
  <c r="F23" i="4" l="1"/>
  <c r="C24" i="4" s="1"/>
  <c r="D24" i="4" l="1"/>
  <c r="H24" i="4" s="1"/>
  <c r="F24" i="4" l="1"/>
  <c r="C25" i="4" s="1"/>
  <c r="D25" i="4" l="1"/>
  <c r="H25" i="4" s="1"/>
  <c r="F25" i="4" l="1"/>
  <c r="C26" i="4" s="1"/>
  <c r="D26" i="4" l="1"/>
  <c r="H26" i="4" s="1"/>
  <c r="F26" i="4"/>
  <c r="C27" i="4" s="1"/>
  <c r="D27" i="4" l="1"/>
  <c r="H27" i="4" s="1"/>
  <c r="F27" i="4" l="1"/>
  <c r="C28" i="4" s="1"/>
  <c r="D28" i="4" s="1"/>
  <c r="H28" i="4" s="1"/>
  <c r="F28" i="4" l="1"/>
  <c r="C29" i="4" s="1"/>
  <c r="D29" i="4" l="1"/>
  <c r="H29" i="4" s="1"/>
  <c r="F29" i="4" l="1"/>
  <c r="C30" i="4" s="1"/>
  <c r="D30" i="4" l="1"/>
  <c r="H30" i="4" s="1"/>
  <c r="F30" i="4" l="1"/>
  <c r="C31" i="4" s="1"/>
  <c r="D31" i="4" s="1"/>
  <c r="H31" i="4" l="1"/>
  <c r="F31" i="4"/>
  <c r="C32" i="4" s="1"/>
  <c r="D32" i="4" s="1"/>
  <c r="H32" i="4" l="1"/>
  <c r="F32" i="4"/>
  <c r="C33" i="4" s="1"/>
  <c r="D33" i="4" s="1"/>
  <c r="H33" i="4" s="1"/>
  <c r="F33" i="4" l="1"/>
  <c r="C34" i="4" s="1"/>
  <c r="D34" i="4" l="1"/>
  <c r="H34" i="4" s="1"/>
  <c r="F34" i="4" l="1"/>
  <c r="C35" i="4" s="1"/>
  <c r="D35" i="4" l="1"/>
  <c r="H35" i="4" s="1"/>
  <c r="F35" i="4" l="1"/>
  <c r="C36" i="4" s="1"/>
  <c r="D36" i="4" s="1"/>
  <c r="H36" i="4" s="1"/>
  <c r="F36" i="4" l="1"/>
  <c r="C37" i="4" s="1"/>
  <c r="D37" i="4" s="1"/>
  <c r="H37" i="4" s="1"/>
  <c r="F37" i="4" l="1"/>
  <c r="C38" i="4" s="1"/>
  <c r="D38" i="4" l="1"/>
  <c r="H38" i="4" s="1"/>
  <c r="F38" i="4" l="1"/>
  <c r="C39" i="4" s="1"/>
  <c r="D39" i="4" l="1"/>
  <c r="H39" i="4" s="1"/>
  <c r="F39" i="4" l="1"/>
  <c r="C40" i="4" s="1"/>
  <c r="D40" i="4" s="1"/>
  <c r="H40" i="4" s="1"/>
  <c r="F40" i="4" l="1"/>
  <c r="C41" i="4" s="1"/>
  <c r="D41" i="4" l="1"/>
  <c r="H41" i="4" s="1"/>
  <c r="F41" i="4" l="1"/>
  <c r="C42" i="4" s="1"/>
  <c r="D42" i="4" s="1"/>
  <c r="H42" i="4" s="1"/>
  <c r="F42" i="4" l="1"/>
  <c r="C43" i="4" s="1"/>
  <c r="D43" i="4" s="1"/>
  <c r="H43" i="4" s="1"/>
  <c r="F43" i="4" l="1"/>
  <c r="C44" i="4" s="1"/>
  <c r="D44" i="4" l="1"/>
  <c r="H44" i="4" s="1"/>
  <c r="F44" i="4" l="1"/>
  <c r="C45" i="4" s="1"/>
  <c r="D45" i="4" s="1"/>
  <c r="H45" i="4" s="1"/>
  <c r="F45" i="4" l="1"/>
  <c r="C46" i="4" s="1"/>
  <c r="D46" i="4" s="1"/>
  <c r="H46" i="4" s="1"/>
  <c r="F46" i="4" l="1"/>
  <c r="C47" i="4" s="1"/>
  <c r="D47" i="4" l="1"/>
  <c r="H47" i="4" s="1"/>
  <c r="F47" i="4" l="1"/>
  <c r="C48" i="4" s="1"/>
  <c r="D48" i="4" s="1"/>
  <c r="H48" i="4" s="1"/>
  <c r="F48" i="4" l="1"/>
  <c r="C49" i="4" s="1"/>
  <c r="D49" i="4" l="1"/>
  <c r="H49" i="4" s="1"/>
  <c r="F49" i="4" l="1"/>
  <c r="C50" i="4" s="1"/>
  <c r="D50" i="4"/>
  <c r="H50" i="4" s="1"/>
  <c r="F50" i="4" l="1"/>
  <c r="C51" i="4" s="1"/>
  <c r="D51" i="4" s="1"/>
  <c r="H51" i="4" s="1"/>
  <c r="F51" i="4" l="1"/>
  <c r="C52" i="4" s="1"/>
  <c r="D52" i="4" l="1"/>
  <c r="H52" i="4" s="1"/>
  <c r="F52" i="4" l="1"/>
  <c r="C53" i="4" s="1"/>
  <c r="D53" i="4" l="1"/>
  <c r="H53" i="4" s="1"/>
  <c r="F53" i="4" l="1"/>
  <c r="C54" i="4" s="1"/>
  <c r="D54" i="4" l="1"/>
  <c r="H54" i="4" s="1"/>
  <c r="F54" i="4" l="1"/>
  <c r="C55" i="4" s="1"/>
  <c r="D55" i="4" s="1"/>
  <c r="H55" i="4" s="1"/>
  <c r="F55" i="4" l="1"/>
  <c r="C56" i="4" s="1"/>
  <c r="D56" i="4" s="1"/>
  <c r="H56" i="4" s="1"/>
  <c r="F56" i="4" l="1"/>
  <c r="C57" i="4" s="1"/>
  <c r="D57" i="4" l="1"/>
  <c r="H57" i="4" s="1"/>
  <c r="F57" i="4" l="1"/>
  <c r="C58" i="4" s="1"/>
  <c r="D58" i="4" s="1"/>
  <c r="H58" i="4" l="1"/>
  <c r="F58" i="4"/>
  <c r="C59" i="4" s="1"/>
  <c r="D59" i="4"/>
  <c r="H59" i="4" s="1"/>
  <c r="F59" i="4" l="1"/>
  <c r="C60" i="4" s="1"/>
  <c r="D60" i="4" l="1"/>
  <c r="H60" i="4" s="1"/>
  <c r="F60" i="4" l="1"/>
  <c r="C61" i="4" s="1"/>
  <c r="D61" i="4" s="1"/>
  <c r="H61" i="4" s="1"/>
  <c r="F61" i="4" l="1"/>
  <c r="C62" i="4" s="1"/>
  <c r="D62" i="4" l="1"/>
  <c r="H62" i="4" s="1"/>
  <c r="F62" i="4" l="1"/>
  <c r="C63" i="4" s="1"/>
  <c r="D63" i="4" s="1"/>
  <c r="H63" i="4" l="1"/>
  <c r="F63" i="4"/>
  <c r="C64" i="4" s="1"/>
  <c r="D64" i="4" s="1"/>
  <c r="H64" i="4" s="1"/>
  <c r="F64" i="4" l="1"/>
</calcChain>
</file>

<file path=xl/sharedStrings.xml><?xml version="1.0" encoding="utf-8"?>
<sst xmlns="http://schemas.openxmlformats.org/spreadsheetml/2006/main" count="41" uniqueCount="31">
  <si>
    <t>NIF D-5</t>
  </si>
  <si>
    <t>Datos</t>
  </si>
  <si>
    <t>Plazo del contrato</t>
  </si>
  <si>
    <t>Monto del alquiler mensual</t>
  </si>
  <si>
    <t>Tasa anual</t>
  </si>
  <si>
    <t>Tasa mensual</t>
  </si>
  <si>
    <t>Fecha de inicio del contrato</t>
  </si>
  <si>
    <t>Valor presente o valor actual</t>
  </si>
  <si>
    <t>Tratamiento contable</t>
  </si>
  <si>
    <t>meses</t>
  </si>
  <si>
    <t>Valor presente</t>
  </si>
  <si>
    <t xml:space="preserve">Renta </t>
  </si>
  <si>
    <t>Valor actual</t>
  </si>
  <si>
    <t>Total</t>
  </si>
  <si>
    <t>Reconocimiento de activo y reconocimiento de un pasivo</t>
  </si>
  <si>
    <t>Edificios</t>
  </si>
  <si>
    <t>Provision por activos</t>
  </si>
  <si>
    <t>Registro mayo 2019</t>
  </si>
  <si>
    <t>Bancos</t>
  </si>
  <si>
    <t>Saldo Inicial</t>
  </si>
  <si>
    <t>Gasto financiero</t>
  </si>
  <si>
    <t>Pago</t>
  </si>
  <si>
    <t>Saldo final</t>
  </si>
  <si>
    <t>Tasa</t>
  </si>
  <si>
    <t>Intereses contrato arrendamineto</t>
  </si>
  <si>
    <t>Provisión por activos</t>
  </si>
  <si>
    <t>Edificaciones</t>
  </si>
  <si>
    <t>Activo por derecho de uso</t>
  </si>
  <si>
    <t>Registro dic 2019</t>
  </si>
  <si>
    <t>Activo por derecho uso</t>
  </si>
  <si>
    <t>Provision por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</si>
</sst>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0" xfId="0" applyNumberFormat="1"/>
    <xf numFmtId="8" fontId="0" fillId="0" borderId="0" xfId="0" applyNumberFormat="1"/>
    <xf numFmtId="9" fontId="0" fillId="0" borderId="0" xfId="2" applyFont="1"/>
    <xf numFmtId="10" fontId="0" fillId="0" borderId="0" xfId="2" applyNumberFormat="1" applyFont="1"/>
    <xf numFmtId="17" fontId="0" fillId="0" borderId="0" xfId="0" applyNumberFormat="1"/>
    <xf numFmtId="10" fontId="0" fillId="0" borderId="0" xfId="1" applyNumberFormat="1" applyFont="1"/>
    <xf numFmtId="10" fontId="0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customXml" Target="../ink/ink7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customXml" Target="../ink/ink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ustomXml" Target="../ink/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185800</xdr:colOff>
      <xdr:row>21</xdr:row>
      <xdr:rowOff>99146</xdr:rowOff>
    </xdr:from>
    <xdr:to>
      <xdr:col>5</xdr:col>
      <xdr:colOff>872320</xdr:colOff>
      <xdr:row>23</xdr:row>
      <xdr:rowOff>142343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C80FD5E3-96BE-5154-EAEA-872139F1094F}"/>
                </a:ext>
              </a:extLst>
            </xdr14:cNvPr>
            <xdr14:cNvContentPartPr/>
          </xdr14:nvContentPartPr>
          <xdr14:nvPr macro=""/>
          <xdr14:xfrm>
            <a:off x="6535800" y="4381920"/>
            <a:ext cx="686520" cy="451080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C80FD5E3-96BE-5154-EAEA-872139F1094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525000" y="4371480"/>
              <a:ext cx="707760" cy="472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86546</xdr:colOff>
      <xdr:row>16</xdr:row>
      <xdr:rowOff>21934</xdr:rowOff>
    </xdr:from>
    <xdr:to>
      <xdr:col>4</xdr:col>
      <xdr:colOff>83073</xdr:colOff>
      <xdr:row>16</xdr:row>
      <xdr:rowOff>79534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AAB148A0-AA66-4D8E-4898-73870DCF39F1}"/>
                </a:ext>
              </a:extLst>
            </xdr14:cNvPr>
            <xdr14:cNvContentPartPr/>
          </xdr14:nvContentPartPr>
          <xdr14:nvPr macro=""/>
          <xdr14:xfrm>
            <a:off x="4406400" y="3285000"/>
            <a:ext cx="1011600" cy="57600"/>
          </xdr14:xfrm>
        </xdr:contentPart>
      </mc:Choice>
      <mc:Fallback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AAB148A0-AA66-4D8E-4898-73870DCF39F1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370400" y="3213360"/>
              <a:ext cx="1083240" cy="20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109353</xdr:colOff>
      <xdr:row>17</xdr:row>
      <xdr:rowOff>50778</xdr:rowOff>
    </xdr:from>
    <xdr:to>
      <xdr:col>4</xdr:col>
      <xdr:colOff>962193</xdr:colOff>
      <xdr:row>17</xdr:row>
      <xdr:rowOff>120618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FD1F9EFD-D513-69EB-1EF2-0603462B4B60}"/>
                </a:ext>
              </a:extLst>
            </xdr14:cNvPr>
            <xdr14:cNvContentPartPr/>
          </xdr14:nvContentPartPr>
          <xdr14:nvPr macro=""/>
          <xdr14:xfrm>
            <a:off x="5444280" y="3517785"/>
            <a:ext cx="852840" cy="69840"/>
          </xdr14:xfrm>
        </xdr:contentPart>
      </mc:Choice>
      <mc:Fallback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FD1F9EFD-D513-69EB-1EF2-0603462B4B60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5408280" y="3446145"/>
              <a:ext cx="924480" cy="21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195266</xdr:colOff>
      <xdr:row>23</xdr:row>
      <xdr:rowOff>78623</xdr:rowOff>
    </xdr:from>
    <xdr:to>
      <xdr:col>3</xdr:col>
      <xdr:colOff>904466</xdr:colOff>
      <xdr:row>23</xdr:row>
      <xdr:rowOff>116423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B77A9753-D58D-0421-2E6F-D66BBDEDCB48}"/>
                </a:ext>
              </a:extLst>
            </xdr14:cNvPr>
            <xdr14:cNvContentPartPr/>
          </xdr14:nvContentPartPr>
          <xdr14:nvPr macro=""/>
          <xdr14:xfrm>
            <a:off x="4515120" y="4769280"/>
            <a:ext cx="709200" cy="37800"/>
          </xdr14:xfrm>
        </xdr:contentPart>
      </mc:Choice>
      <mc:Fallback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B77A9753-D58D-0421-2E6F-D66BBDEDCB48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479480" y="4697640"/>
              <a:ext cx="780840" cy="181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230906</xdr:colOff>
      <xdr:row>26</xdr:row>
      <xdr:rowOff>83118</xdr:rowOff>
    </xdr:from>
    <xdr:to>
      <xdr:col>4</xdr:col>
      <xdr:colOff>975153</xdr:colOff>
      <xdr:row>27</xdr:row>
      <xdr:rowOff>145937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66D229B2-1F3A-AD73-410C-8A344925DBE6}"/>
                </a:ext>
              </a:extLst>
            </xdr14:cNvPr>
            <xdr14:cNvContentPartPr/>
          </xdr14:nvContentPartPr>
          <xdr14:nvPr macro=""/>
          <xdr14:xfrm>
            <a:off x="4550760" y="5385600"/>
            <a:ext cx="1759320" cy="266760"/>
          </xdr14:xfrm>
        </xdr:contentPart>
      </mc:Choice>
      <mc:Fallback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66D229B2-1F3A-AD73-410C-8A344925DBE6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514760" y="5313600"/>
              <a:ext cx="1830960" cy="4104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195266</xdr:colOff>
      <xdr:row>33</xdr:row>
      <xdr:rowOff>78623</xdr:rowOff>
    </xdr:from>
    <xdr:ext cx="709200" cy="3780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4" name="Entrada de lápiz 13">
              <a:extLst>
                <a:ext uri="{FF2B5EF4-FFF2-40B4-BE49-F238E27FC236}">
                  <a16:creationId xmlns:a16="http://schemas.microsoft.com/office/drawing/2014/main" id="{B5138047-F193-F647-A3BC-8602335724E6}"/>
                </a:ext>
              </a:extLst>
            </xdr14:cNvPr>
            <xdr14:cNvContentPartPr/>
          </xdr14:nvContentPartPr>
          <xdr14:nvPr macro=""/>
          <xdr14:xfrm>
            <a:off x="4515120" y="4769280"/>
            <a:ext cx="709200" cy="37800"/>
          </xdr14:xfrm>
        </xdr:contentPart>
      </mc:Choice>
      <mc:Fallback>
        <xdr:pic>
          <xdr:nvPicPr>
            <xdr:cNvPr id="14" name="Entrada de lápiz 13">
              <a:extLst>
                <a:ext uri="{FF2B5EF4-FFF2-40B4-BE49-F238E27FC236}">
                  <a16:creationId xmlns:a16="http://schemas.microsoft.com/office/drawing/2014/main" id="{B5138047-F193-F647-A3BC-8602335724E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479480" y="4697640"/>
              <a:ext cx="780840" cy="18144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230906</xdr:colOff>
      <xdr:row>36</xdr:row>
      <xdr:rowOff>83118</xdr:rowOff>
    </xdr:from>
    <xdr:ext cx="1759320" cy="266760"/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5E24F548-3E4D-C048-9A44-9BB41A352944}"/>
                </a:ext>
              </a:extLst>
            </xdr14:cNvPr>
            <xdr14:cNvContentPartPr/>
          </xdr14:nvContentPartPr>
          <xdr14:nvPr macro=""/>
          <xdr14:xfrm>
            <a:off x="4550760" y="5385600"/>
            <a:ext cx="1759320" cy="266760"/>
          </xdr14:xfrm>
        </xdr:contentPart>
      </mc:Choice>
      <mc:Fallback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5E24F548-3E4D-C048-9A44-9BB41A352944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514760" y="5313600"/>
              <a:ext cx="1830960" cy="4104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863511</xdr:colOff>
      <xdr:row>11</xdr:row>
      <xdr:rowOff>97427</xdr:rowOff>
    </xdr:from>
    <xdr:to>
      <xdr:col>6</xdr:col>
      <xdr:colOff>427963</xdr:colOff>
      <xdr:row>12</xdr:row>
      <xdr:rowOff>15106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1A767298-4CCB-E0FA-22AC-C613A95161C7}"/>
                </a:ext>
              </a:extLst>
            </xdr14:cNvPr>
            <xdr14:cNvContentPartPr/>
          </xdr14:nvContentPartPr>
          <xdr14:nvPr macro=""/>
          <xdr14:xfrm>
            <a:off x="2507040" y="2357280"/>
            <a:ext cx="3757320" cy="12312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A767298-4CCB-E0FA-22AC-C613A95161C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471040" y="2285280"/>
              <a:ext cx="3828960" cy="2667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14T23:21:57.891"/>
    </inkml:context>
    <inkml:brush xml:id="br0">
      <inkml:brushProperty name="width" value="0.06" units="cm"/>
      <inkml:brushProperty name="height" value="0.06" units="cm"/>
      <inkml:brushProperty name="color" value="#004F8B"/>
    </inkml:brush>
  </inkml:definitions>
  <inkml:trace contextRef="#ctx0" brushRef="#br0">55 760 6183,'-6'3'990,"1"0"-720,0 1-90,2-1-180,-2 1 0,3-3 90,1 0 0,1 0-1,-1 0-89,0 0 90,0 0 90,-1 1-90,1-1 270,-3 3-270,3-2 450,-3 2-360,2-1 449,-2 1-539,3-3 90,-2 2-180,2-3 90,-1-3-90,2-2 0,4-18 0,0 5 0,21-65 0,-10 38-462,3-8 0,0 0 462,0 7 0,2-2 0,-1 1 0,0 4-453,20-44 453,-27 61 0,10-17 0,-18 34 0,2-3 0,-5 9-90,1-1 180,-1 4 789,0 0-879,0 2 498,1 9-498,0-3 0,6 33 0,-3-18 0,8 45 0,-7-36 0,10 46 0,-9-43 0,5 31 0,-7-38-90,4 23 0,-6-28-719,2 29 539,-4-33-450,0 16 360,-3-24 360,-3 13 0,1-14 0,-2 7 0</inkml:trace>
  <inkml:trace contextRef="#ctx0" brushRef="#br0" timeOffset="208">106 576 6453,'-1'-5'1260,"0"-1"-991,0 2-179,0 0 90,1 1-180,0 1 90,0 0 0,4-2-90,-1 2 0,8-1 0,-3 2 0,4 1 0,17 1 0,4 1-90,3 1-719,9 0 269,-26-2 540,14 0 0,-18-1 0,2-1 0</inkml:trace>
  <inkml:trace contextRef="#ctx0" brushRef="#br0" timeOffset="443">704 595 6633,'9'3'1979,"-1"0"-1619,-1-1-90,-2 0-180,0-1 0,-1 0 0,0 1-90,0-1 0,-1 0 90,1 0-90,-2-1 0,1 2 0,-1-2 0,2 3 0,-2-2 0,0 2-90,0-1 90,0 0-90,0 0-90,1 1-270,3 2 90,-1 0-719,7 4 449,-6-4 630,5 1 0,-6-4 0,1 0 0</inkml:trace>
  <inkml:trace contextRef="#ctx0" brushRef="#br0" timeOffset="866">1586 6 8072,'3'0'1619,"0"0"-1349,-2-1 900,-1 1-1080,0-1 89,-1 0 1,-1 0 0,1 0 0,-1 1 180,-2 0-270,1 0-90,-3 0 0,2 1 0,-2 0 0,-1 1 0,-1 0 0,-6 4 0,1 0 0,-21 13 0,12-5 0,-48 34 0,38-25 0,-45 37 0,49-38 0,-23 27 0,33-30 0,-10 24 0,20-25 0,-1 24 0,9-22 0,9 29 0,-2-26-270,16 31 180,-10-30-90,19 24 180,-18-30-270,14 19 90,-17-24-359,8 11 269,-13-15-989,4 6 719,-7-10 540,-1 5 0,-2-7 0,-1 2 0</inkml:trace>
  <inkml:trace contextRef="#ctx0" brushRef="#br0" timeOffset="1077">1055 559 6453,'13'-10'3238,"2"2"-3148,0 4 0,4 0-90,3-1 90,19-4-90,-8 2 0,14-3 0,-12 4-270,-1 0-989,23-1-90,-12 4 1349,14 0 0,-30 4 0,-6 1 0</inkml:trace>
  <inkml:trace contextRef="#ctx0" brushRef="#br0" timeOffset="1224">1791 626 7263,'7'0'1619,"-1"0"-1349,-1-1 0,0 1-2159,-1-1 1889,-1 0 0,-1-1 0,-1 1 0</inkml:trace>
  <inkml:trace contextRef="#ctx0" brushRef="#br0" timeOffset="1984">19 1252 6813,'-5'-4'1529,"2"0"-1529,2 3 0,0-1 0,0 0 0,0 1 0,1-1 0,-1 0 0,0 0 0,1 1 0,-1-1 0,1 1 0,-1 0 0,1 0 90,2-1-90,1 0 90,3-1 0,9-1 0,-3 1-90,18-5 0,0 0 90,28-9-90,-14 5-3392,42-13 3392,-45 14-265,16-2 1,2-1 264,-9 4 0,3-1 0,-1 1 0,-11 3 0,26-4 0,-31 4 0,52-11 0,-52 10 0,44-10 0,-59 13 0,10-2 0,-18 4 0,0 0 0,-1 1 3129,0 0-3129,-1 0 792,0 0-792,4 1 0,3 0 0,8 0 0,-7 0 0,21 2 0,-22-1 0,30 2 0,-28-1 0,30 1 0,-28-1 0,22 1 0,-24-2 0,23 0 0,-13-1 0,28-5 0,-27 2 0,18-5 0,-30 5 0,22-8 0,-20 5 0,19-7 0,-22 8-90,4-3-90,2-2 90,-10 5-180,13-8-179,-11 6 359,-3 0 0,-2 2 90,-8 5-90,0-1 90,-1 2-270,1-2-360,-1 2 630,0 0 0,-1 0 0,-1 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11.043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74,'73'0,"9"0,13 1,-37-1,1 1,6 0,2 0,6 0,0 1,4-1,-1 1,-5-1,-1 0,-2 0,-1 0,-3-1,-2 0,-6 0,0 0,-1 0,-1 0,37 0,-14-1,-7-1,-8-2,1-3,2-1,-2-2,-3-1,-4 0,-2-1,-2 3,1 2,-5 3,-1 3,-1 1,2 2,-3 3,-4 3,-2 3,-2 0,0 0,-2 1,-3 1,-5 0,-2 0,-2-1,-1 0,-3-3,-4-2,-4-2,-3-1,1 1,-1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12.821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1,'64'11,"-2"2,-4 4,36 8,-39-13,1-1,5 1,2-2,-1-1,-1-3,37 1,-42-4,2 0,-3-2,1-1,1 1,0-1,-3 0,-3 1,29-1,-9 0,-22 0,-2 0,3 0,3 0,-1 0,-6 0,-12 0,-6 0,1 0,-1 0,16 0,15 0,11 0,8 0,-17 2,-15 1,-7 2,-7 1,1 0,-3 0,-6-1,-8-2,0-1,2 1,-1 0,-2-1,-3 0,-6-1,1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21.359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1 105,'54'-2,"14"-1,12-2,8 0,5 0,-6-1,-4 1,-4-1,-12 1,-9 2,-6 1,2-1,1 1,-7 0,-5 1,-4-1,-3 0,2 0,-2 0,-1 2,1 0,0 0,0 0,-1-1,-2 1,-1 0,1 0,-1 0,-1 0,-1 0,-4 0,0 0,-1-1,2-2,1 0,-2-1,-2 0,-4-1,-2 0,-2 1,-3 2,-2 0,-2 2,4 0,-4 0,2 0,0 0,-3 0,4 0,-1 0,0 0,0 0,0-1,0 0,1 0,-2-1,0 1,0 0,1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31.421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61,'75'-1,"14"-3,-9-1,19-4,-45 4,2-1,2 1,1-1,4 1,1 1,-2 0,-1 1,-3 1,-1 1,-2 1,-1-1,0 1,2 0,3 0,2 0,4 0,1 0,-1 0,0 0,-2 0,-1 1,-5 0,-1 0,0 1,1 1,8 2,2 0,6 2,1 1,-2 1,1 1,0 2,-1 0,-2 1,1 1,4 2,1 1,-1-1,-2 0,-8-1,-3 0,-9-2,-2 0,38 13,-7 0,3 3,-5 0,-20-6,-3-1,-14-6,-10-6,1 0,-7-3,1 0,0 1,-1 0,-4-1,-3 0,-4-2,0 1,0-1,1 0,1 1,3 2,6 0,1 1,1 0,-4 1,-1 0,0-1,-1-1,-1-2,-4-1,1-1,-1-2,-1-1,1 0,-4-2,0 1,0-1,-2 0,3 0,-1 1,-2 0,-1 0,-79 13,7 3,-2-3,-5 2,7 2,0-1,1 0,1-1,3-2,2-2,-39 6,26-12,7-4,8-3,7-6,2-5,2-3,-6-5,-3 0,-1 3,-4 4,-3 4,-5 3,-7 1,-2 3,4 2,7 1,5 2,7 2,4 0,9 1,11 0,8-1,8-1,49 0,0-3,52-1,-5-3,4 1,-38 1,0 1,4 0,0 0,-2 0,2 0,10 1,1-1,0 1,0-1,-1 1,0-1,-2 0,-2 0,-7-1,-1 0,-1 0,-1 0,46-2,-12 1,-14 2,-15 0,-1 1,-7 0,-13 0,-3 0,-7 1,-2 0,2 2,-7 2,0 1,-5 0,-4 0,-1-1,-1 0,0-2,2 0,0-3,2 0,0 0,4 0,1 0,4 0,0-1,-3 0,2-1,-4 0,-1-1,-4 0,-4 1,3 0,-2 1,2 0,1 1,-2 1,2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57.559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1 105,'54'-2,"14"-1,12-2,8 0,5 0,-6-1,-4 1,-4-1,-12 1,-9 2,-6 1,2-1,1 1,-7 0,-5 1,-4-1,-3 0,2 0,-2 0,-1 2,1 0,0 0,0 0,-1-1,-2 1,-1 0,1 0,-1 0,-1 0,-1 0,-4 0,0 0,-1-1,2-2,1 0,-2-1,-2 0,-4-1,-2 0,-2 1,-3 2,-2 0,-2 2,4 0,-4 0,2 0,0 0,-3 0,4 0,-1 0,0 0,0 0,0-1,0 0,1 0,-2-1,0 1,0 0,1 1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3:57.560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61,'75'-1,"14"-3,-9-1,19-4,-45 4,2-1,2 1,1-1,4 1,1 1,-2 0,-1 1,-3 1,-1 1,-2 1,-1-1,0 1,2 0,3 0,2 0,4 0,1 0,-1 0,0 0,-2 0,-1 1,-5 0,-1 0,0 1,1 1,8 2,2 0,6 2,1 1,-2 1,1 1,0 2,-1 0,-2 1,1 1,4 2,1 1,-1-1,-2 0,-8-1,-3 0,-9-2,-2 0,38 13,-7 0,3 3,-5 0,-20-6,-3-1,-14-6,-10-6,1 0,-7-3,1 0,0 1,-1 0,-4-1,-3 0,-4-2,0 1,0-1,1 0,1 1,3 2,6 0,1 1,1 0,-4 1,-1 0,0-1,-1-1,-1-2,-4-1,1-1,-1-2,-1-1,1 0,-4-2,0 1,0-1,-2 0,3 0,-1 1,-2 0,-1 0,-79 13,7 3,-2-3,-5 2,7 2,0-1,1 0,1-1,3-2,2-2,-39 6,26-12,7-4,8-3,7-6,2-5,2-3,-6-5,-3 0,-1 3,-4 4,-3 4,-5 3,-7 1,-2 3,4 2,7 1,5 2,7 2,4 0,9 1,11 0,8-1,8-1,49 0,0-3,52-1,-5-3,4 1,-38 1,0 1,4 0,0 0,-2 0,2 0,10 1,1-1,0 1,0-1,-1 1,0-1,-2 0,-2 0,-7-1,-1 0,-1 0,-1 0,46-2,-12 1,-14 2,-15 0,-1 1,-7 0,-13 0,-3 0,-7 1,-2 0,2 2,-7 2,0 1,-5 0,-4 0,-1-1,-1 0,0-2,2 0,0-3,2 0,0 0,4 0,1 0,4 0,0-1,-3 0,2-1,-4 0,-1-1,-4 0,-4 1,3 0,-2 1,2 0,1 1,-2 1,2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11-14T23:34:55.396"/>
    </inkml:context>
    <inkml:brush xml:id="br0">
      <inkml:brushProperty name="width" value="0.2" units="cm"/>
      <inkml:brushProperty name="height" value="0.4" units="cm"/>
      <inkml:brushProperty name="color" value="#FFFC00"/>
      <inkml:brushProperty name="tip" value="rectangle"/>
      <inkml:brushProperty name="rasterOp" value="maskPen"/>
    </inkml:brush>
  </inkml:definitions>
  <inkml:trace contextRef="#ctx0" brushRef="#br0">0 0,'51'2,"14"2,19 4,-20-1,8-1,-4-1,7 0,1 0,10-1,1 1,3-1,8-1,3 1,-1-2,-23 0,-1-1,0 0,-2 0,11 0,-3-1,1 0,-2 0,0 1,-2-1,-4 0,-2 0,0 0,-1 0,-2 0,0 0,24 0,-1 0,2-1,-2 2,-9-1,-4 1,-3 1,-1 1,10 1,-3 0,-14 2,-2 0,1 0,0 0,-6 0,0 0,3 1,1 0,13 1,0 0,-1 0,-1 0,-1 0,-2 0,-8-1,-2-1,-8-2,1 0,13-1,4-1,5 0,0-1,0-1,0 1,-3-2,4 0,-10-2,3-1,3-1,8-1,3-1,2 0,-13 0,3-1,1 0,-2 1,-2-1,0 1,-1 0,-3 1,10-2,-4 0,1 2,-4 0,0 2,0 0,-4 1,0 0,1 1,10 0,2-1,-2 2,-8 2,-2 0,-2 2,29 2,-3 3,-15 1,-4 4,-13 3,-2 2,5 1,0 2,-3 3,-2 1,-3 2,0-1,-1-5,1-4,0-7,0-4,0-7,1-5,4-5,0-2,-3 1,-1 0,-1 1,0 1,0 0,1 0,5 1,3 1,16-1,4 1,7 0,-1 2,-7 0,-4 1,-10 2,-5 0,30 1,-15-1,4 2,-20 1,-13 0,-11 0,-13 0,-2 1,-4 1,-4 2,-4 1,-1-1,-3-1,-2-1,0 0,3 0,4-1,-6 0,-1-1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3744-22BD-4F49-AEF5-C7889EA89D91}">
  <dimension ref="A2:H64"/>
  <sheetViews>
    <sheetView zoomScale="136" workbookViewId="0">
      <selection activeCell="D57" sqref="D57"/>
    </sheetView>
  </sheetViews>
  <sheetFormatPr baseColWidth="10" defaultRowHeight="16" x14ac:dyDescent="0.2"/>
  <cols>
    <col min="3" max="3" width="22.83203125" customWidth="1"/>
    <col min="4" max="4" width="17.5" style="1" customWidth="1"/>
    <col min="5" max="5" width="11.5" style="1" bestFit="1" customWidth="1"/>
    <col min="6" max="6" width="14" style="1" bestFit="1" customWidth="1"/>
    <col min="8" max="8" width="13" bestFit="1" customWidth="1"/>
  </cols>
  <sheetData>
    <row r="2" spans="1:8" x14ac:dyDescent="0.2">
      <c r="D2" s="1" t="s">
        <v>23</v>
      </c>
      <c r="E2" s="8">
        <v>7.7689999999999999E-3</v>
      </c>
    </row>
    <row r="4" spans="1:8" x14ac:dyDescent="0.2">
      <c r="C4" t="s">
        <v>19</v>
      </c>
      <c r="D4" s="1" t="s">
        <v>20</v>
      </c>
      <c r="E4" s="1" t="s">
        <v>21</v>
      </c>
      <c r="F4" s="1" t="s">
        <v>22</v>
      </c>
    </row>
    <row r="5" spans="1:8" x14ac:dyDescent="0.2">
      <c r="A5" s="7"/>
      <c r="B5">
        <v>1</v>
      </c>
      <c r="C5" s="4">
        <v>25867062.257534564</v>
      </c>
      <c r="D5" s="1">
        <f>+C5*$E$2</f>
        <v>200961.20667878602</v>
      </c>
      <c r="E5" s="1">
        <v>541000</v>
      </c>
      <c r="F5" s="1">
        <f>+C5+D5-E5</f>
        <v>25527023.464213349</v>
      </c>
      <c r="H5" s="3">
        <f>+E5-D5</f>
        <v>340038.79332121398</v>
      </c>
    </row>
    <row r="6" spans="1:8" x14ac:dyDescent="0.2">
      <c r="A6" s="7"/>
      <c r="B6">
        <v>2</v>
      </c>
      <c r="C6" s="3">
        <f>+F5</f>
        <v>25527023.464213349</v>
      </c>
      <c r="D6" s="1">
        <f t="shared" ref="D6:D28" si="0">+C6*$E$2</f>
        <v>198319.44529347352</v>
      </c>
      <c r="E6" s="1">
        <v>541000</v>
      </c>
      <c r="F6" s="1">
        <f t="shared" ref="F6:F28" si="1">+C6+D6-E6</f>
        <v>25184342.909506824</v>
      </c>
      <c r="H6" s="3">
        <f t="shared" ref="H6:H28" si="2">+E6-D6</f>
        <v>342680.55470652645</v>
      </c>
    </row>
    <row r="7" spans="1:8" x14ac:dyDescent="0.2">
      <c r="A7" s="7"/>
      <c r="B7">
        <v>3</v>
      </c>
      <c r="C7" s="3">
        <f t="shared" ref="C7:C28" si="3">+F6</f>
        <v>25184342.909506824</v>
      </c>
      <c r="D7" s="1">
        <f t="shared" si="0"/>
        <v>195657.16006395852</v>
      </c>
      <c r="E7" s="1">
        <v>541000</v>
      </c>
      <c r="F7" s="1">
        <f t="shared" si="1"/>
        <v>24839000.069570784</v>
      </c>
      <c r="H7" s="3">
        <f t="shared" si="2"/>
        <v>345342.83993604151</v>
      </c>
    </row>
    <row r="8" spans="1:8" x14ac:dyDescent="0.2">
      <c r="A8" s="7"/>
      <c r="B8">
        <v>4</v>
      </c>
      <c r="C8" s="3">
        <f t="shared" si="3"/>
        <v>24839000.069570784</v>
      </c>
      <c r="D8" s="1">
        <f t="shared" si="0"/>
        <v>192974.19154049541</v>
      </c>
      <c r="E8" s="1">
        <v>541000</v>
      </c>
      <c r="F8" s="1">
        <f t="shared" si="1"/>
        <v>24490974.261111278</v>
      </c>
      <c r="H8" s="3">
        <f t="shared" si="2"/>
        <v>348025.80845950462</v>
      </c>
    </row>
    <row r="9" spans="1:8" x14ac:dyDescent="0.2">
      <c r="A9" s="7"/>
      <c r="B9">
        <v>5</v>
      </c>
      <c r="C9" s="3">
        <f t="shared" si="3"/>
        <v>24490974.261111278</v>
      </c>
      <c r="D9" s="1">
        <f t="shared" si="0"/>
        <v>190270.3790345735</v>
      </c>
      <c r="E9" s="1">
        <v>541000</v>
      </c>
      <c r="F9" s="1">
        <f t="shared" si="1"/>
        <v>24140244.640145853</v>
      </c>
      <c r="H9" s="3">
        <f t="shared" si="2"/>
        <v>350729.6209654265</v>
      </c>
    </row>
    <row r="10" spans="1:8" x14ac:dyDescent="0.2">
      <c r="A10" s="7"/>
      <c r="B10">
        <v>6</v>
      </c>
      <c r="C10" s="3">
        <f t="shared" si="3"/>
        <v>24140244.640145853</v>
      </c>
      <c r="D10" s="1">
        <f t="shared" si="0"/>
        <v>187545.56060929314</v>
      </c>
      <c r="E10" s="1">
        <v>541000</v>
      </c>
      <c r="F10" s="1">
        <f t="shared" si="1"/>
        <v>23786790.200755145</v>
      </c>
      <c r="H10" s="3">
        <f t="shared" si="2"/>
        <v>353454.43939070683</v>
      </c>
    </row>
    <row r="11" spans="1:8" x14ac:dyDescent="0.2">
      <c r="A11" s="7"/>
      <c r="B11">
        <v>7</v>
      </c>
      <c r="C11" s="3">
        <f t="shared" si="3"/>
        <v>23786790.200755145</v>
      </c>
      <c r="D11" s="1">
        <f t="shared" si="0"/>
        <v>184799.57306966672</v>
      </c>
      <c r="E11" s="1">
        <v>541000</v>
      </c>
      <c r="F11" s="1">
        <f t="shared" si="1"/>
        <v>23430589.773824811</v>
      </c>
      <c r="H11" s="3">
        <f t="shared" si="2"/>
        <v>356200.42693033325</v>
      </c>
    </row>
    <row r="12" spans="1:8" x14ac:dyDescent="0.2">
      <c r="A12" s="7"/>
      <c r="B12">
        <v>8</v>
      </c>
      <c r="C12" s="3">
        <f t="shared" si="3"/>
        <v>23430589.773824811</v>
      </c>
      <c r="D12" s="1">
        <f t="shared" si="0"/>
        <v>182032.25195284496</v>
      </c>
      <c r="E12" s="1">
        <v>541000</v>
      </c>
      <c r="F12" s="1">
        <f t="shared" si="1"/>
        <v>23071622.025777657</v>
      </c>
      <c r="H12" s="3">
        <f t="shared" si="2"/>
        <v>358967.74804715504</v>
      </c>
    </row>
    <row r="13" spans="1:8" x14ac:dyDescent="0.2">
      <c r="A13" s="7"/>
      <c r="B13">
        <v>9</v>
      </c>
      <c r="C13" s="3">
        <f t="shared" si="3"/>
        <v>23071622.025777657</v>
      </c>
      <c r="D13" s="1">
        <f t="shared" si="0"/>
        <v>179243.43151826662</v>
      </c>
      <c r="E13" s="1">
        <v>541000</v>
      </c>
      <c r="F13" s="1">
        <f t="shared" si="1"/>
        <v>22709865.457295924</v>
      </c>
      <c r="H13" s="3">
        <f t="shared" si="2"/>
        <v>361756.56848173338</v>
      </c>
    </row>
    <row r="14" spans="1:8" x14ac:dyDescent="0.2">
      <c r="A14" s="7"/>
      <c r="B14">
        <v>10</v>
      </c>
      <c r="C14" s="3">
        <f t="shared" si="3"/>
        <v>22709865.457295924</v>
      </c>
      <c r="D14" s="1">
        <f t="shared" si="0"/>
        <v>176432.94473773203</v>
      </c>
      <c r="E14" s="1">
        <v>541000</v>
      </c>
      <c r="F14" s="1">
        <f t="shared" si="1"/>
        <v>22345298.402033657</v>
      </c>
      <c r="H14" s="3">
        <f t="shared" si="2"/>
        <v>364567.05526226794</v>
      </c>
    </row>
    <row r="15" spans="1:8" x14ac:dyDescent="0.2">
      <c r="A15" s="7"/>
      <c r="B15">
        <v>11</v>
      </c>
      <c r="C15" s="3">
        <f t="shared" si="3"/>
        <v>22345298.402033657</v>
      </c>
      <c r="D15" s="1">
        <f t="shared" si="0"/>
        <v>173600.62328539949</v>
      </c>
      <c r="E15" s="1">
        <v>541000</v>
      </c>
      <c r="F15" s="1">
        <f t="shared" si="1"/>
        <v>21977899.025319055</v>
      </c>
      <c r="H15" s="3">
        <f t="shared" si="2"/>
        <v>367399.37671460048</v>
      </c>
    </row>
    <row r="16" spans="1:8" x14ac:dyDescent="0.2">
      <c r="A16" s="7"/>
      <c r="B16">
        <v>12</v>
      </c>
      <c r="C16" s="3">
        <f t="shared" si="3"/>
        <v>21977899.025319055</v>
      </c>
      <c r="D16" s="1">
        <f t="shared" si="0"/>
        <v>170746.29752770375</v>
      </c>
      <c r="E16" s="1">
        <v>541000</v>
      </c>
      <c r="F16" s="1">
        <f t="shared" si="1"/>
        <v>21607645.322846759</v>
      </c>
      <c r="H16" s="3">
        <f t="shared" si="2"/>
        <v>370253.70247229625</v>
      </c>
    </row>
    <row r="17" spans="1:8" x14ac:dyDescent="0.2">
      <c r="A17" s="7"/>
      <c r="B17">
        <v>13</v>
      </c>
      <c r="C17" s="3">
        <f t="shared" si="3"/>
        <v>21607645.322846759</v>
      </c>
      <c r="D17" s="1">
        <f t="shared" si="0"/>
        <v>167869.79651319646</v>
      </c>
      <c r="E17" s="1">
        <v>541000</v>
      </c>
      <c r="F17" s="1">
        <f t="shared" si="1"/>
        <v>21234515.119359955</v>
      </c>
      <c r="H17" s="3">
        <f t="shared" si="2"/>
        <v>373130.20348680357</v>
      </c>
    </row>
    <row r="18" spans="1:8" x14ac:dyDescent="0.2">
      <c r="A18" s="7"/>
      <c r="B18">
        <v>14</v>
      </c>
      <c r="C18" s="3">
        <f t="shared" si="3"/>
        <v>21234515.119359955</v>
      </c>
      <c r="D18" s="1">
        <f t="shared" si="0"/>
        <v>164970.94796230749</v>
      </c>
      <c r="E18" s="1">
        <v>541000</v>
      </c>
      <c r="F18" s="1">
        <f t="shared" si="1"/>
        <v>20858486.067322262</v>
      </c>
      <c r="H18" s="3">
        <f t="shared" si="2"/>
        <v>376029.05203769251</v>
      </c>
    </row>
    <row r="19" spans="1:8" x14ac:dyDescent="0.2">
      <c r="A19" s="7"/>
      <c r="B19">
        <v>15</v>
      </c>
      <c r="C19" s="3">
        <f t="shared" si="3"/>
        <v>20858486.067322262</v>
      </c>
      <c r="D19" s="1">
        <f t="shared" si="0"/>
        <v>162049.57825702665</v>
      </c>
      <c r="E19" s="1">
        <v>541000</v>
      </c>
      <c r="F19" s="1">
        <f t="shared" si="1"/>
        <v>20479535.64557929</v>
      </c>
      <c r="H19" s="3">
        <f t="shared" si="2"/>
        <v>378950.42174297338</v>
      </c>
    </row>
    <row r="20" spans="1:8" x14ac:dyDescent="0.2">
      <c r="A20" s="7"/>
      <c r="B20">
        <v>16</v>
      </c>
      <c r="C20" s="3">
        <f t="shared" si="3"/>
        <v>20479535.64557929</v>
      </c>
      <c r="D20" s="1">
        <f t="shared" si="0"/>
        <v>159105.51243050551</v>
      </c>
      <c r="E20" s="1">
        <v>541000</v>
      </c>
      <c r="F20" s="1">
        <f t="shared" si="1"/>
        <v>20097641.158009794</v>
      </c>
      <c r="H20" s="3">
        <f t="shared" si="2"/>
        <v>381894.48756949452</v>
      </c>
    </row>
    <row r="21" spans="1:8" x14ac:dyDescent="0.2">
      <c r="A21" s="7"/>
      <c r="B21">
        <v>17</v>
      </c>
      <c r="C21" s="3">
        <f t="shared" si="3"/>
        <v>20097641.158009794</v>
      </c>
      <c r="D21" s="1">
        <f t="shared" si="0"/>
        <v>156138.57415657808</v>
      </c>
      <c r="E21" s="1">
        <v>541000</v>
      </c>
      <c r="F21" s="1">
        <f t="shared" si="1"/>
        <v>19712779.732166372</v>
      </c>
      <c r="H21" s="3">
        <f t="shared" si="2"/>
        <v>384861.42584342195</v>
      </c>
    </row>
    <row r="22" spans="1:8" x14ac:dyDescent="0.2">
      <c r="A22" s="7"/>
      <c r="B22">
        <v>18</v>
      </c>
      <c r="C22" s="3">
        <f t="shared" si="3"/>
        <v>19712779.732166372</v>
      </c>
      <c r="D22" s="1">
        <f t="shared" si="0"/>
        <v>153148.58573920056</v>
      </c>
      <c r="E22" s="1">
        <v>541000</v>
      </c>
      <c r="F22" s="1">
        <f t="shared" si="1"/>
        <v>19324928.317905571</v>
      </c>
      <c r="H22" s="3">
        <f t="shared" si="2"/>
        <v>387851.41426079941</v>
      </c>
    </row>
    <row r="23" spans="1:8" x14ac:dyDescent="0.2">
      <c r="A23" s="7"/>
      <c r="B23">
        <v>19</v>
      </c>
      <c r="C23" s="3">
        <f t="shared" si="3"/>
        <v>19324928.317905571</v>
      </c>
      <c r="D23" s="1">
        <f t="shared" si="0"/>
        <v>150135.36810180839</v>
      </c>
      <c r="E23" s="1">
        <v>541000</v>
      </c>
      <c r="F23" s="1">
        <f t="shared" si="1"/>
        <v>18934063.68600738</v>
      </c>
      <c r="H23" s="3">
        <f t="shared" si="2"/>
        <v>390864.63189819164</v>
      </c>
    </row>
    <row r="24" spans="1:8" x14ac:dyDescent="0.2">
      <c r="A24" s="7"/>
      <c r="B24">
        <v>20</v>
      </c>
      <c r="C24" s="3">
        <f t="shared" si="3"/>
        <v>18934063.68600738</v>
      </c>
      <c r="D24" s="1">
        <f t="shared" si="0"/>
        <v>147098.74077659132</v>
      </c>
      <c r="E24" s="1">
        <v>541000</v>
      </c>
      <c r="F24" s="1">
        <f t="shared" si="1"/>
        <v>18540162.426783971</v>
      </c>
      <c r="H24" s="3">
        <f t="shared" si="2"/>
        <v>393901.25922340865</v>
      </c>
    </row>
    <row r="25" spans="1:8" x14ac:dyDescent="0.2">
      <c r="A25" s="7"/>
      <c r="B25">
        <v>21</v>
      </c>
      <c r="C25" s="3">
        <f t="shared" si="3"/>
        <v>18540162.426783971</v>
      </c>
      <c r="D25" s="1">
        <f t="shared" si="0"/>
        <v>144038.52189368466</v>
      </c>
      <c r="E25" s="1">
        <v>541000</v>
      </c>
      <c r="F25" s="1">
        <f t="shared" si="1"/>
        <v>18143200.948677655</v>
      </c>
      <c r="H25" s="3">
        <f t="shared" si="2"/>
        <v>396961.47810631536</v>
      </c>
    </row>
    <row r="26" spans="1:8" x14ac:dyDescent="0.2">
      <c r="A26" s="7"/>
      <c r="B26">
        <v>22</v>
      </c>
      <c r="C26" s="3">
        <f t="shared" si="3"/>
        <v>18143200.948677655</v>
      </c>
      <c r="D26" s="1">
        <f t="shared" si="0"/>
        <v>140954.5281702767</v>
      </c>
      <c r="E26" s="1">
        <v>541000</v>
      </c>
      <c r="F26" s="1">
        <f t="shared" si="1"/>
        <v>17743155.476847932</v>
      </c>
      <c r="H26" s="3">
        <f t="shared" si="2"/>
        <v>400045.47182972333</v>
      </c>
    </row>
    <row r="27" spans="1:8" x14ac:dyDescent="0.2">
      <c r="A27" s="7"/>
      <c r="B27">
        <v>23</v>
      </c>
      <c r="C27" s="3">
        <f t="shared" si="3"/>
        <v>17743155.476847932</v>
      </c>
      <c r="D27" s="1">
        <f t="shared" si="0"/>
        <v>137846.57489963158</v>
      </c>
      <c r="E27" s="1">
        <v>541000</v>
      </c>
      <c r="F27" s="1">
        <f t="shared" si="1"/>
        <v>17340002.051747564</v>
      </c>
      <c r="H27" s="3">
        <f t="shared" si="2"/>
        <v>403153.42510036845</v>
      </c>
    </row>
    <row r="28" spans="1:8" x14ac:dyDescent="0.2">
      <c r="A28" s="7"/>
      <c r="B28">
        <v>24</v>
      </c>
      <c r="C28" s="3">
        <f t="shared" si="3"/>
        <v>17340002.051747564</v>
      </c>
      <c r="D28" s="1">
        <f t="shared" si="0"/>
        <v>134714.47594002684</v>
      </c>
      <c r="E28" s="1">
        <v>541000</v>
      </c>
      <c r="F28" s="1">
        <f t="shared" si="1"/>
        <v>16933716.527687591</v>
      </c>
      <c r="H28" s="3">
        <f t="shared" si="2"/>
        <v>406285.52405997319</v>
      </c>
    </row>
    <row r="29" spans="1:8" x14ac:dyDescent="0.2">
      <c r="B29">
        <v>25</v>
      </c>
      <c r="C29" s="3">
        <f t="shared" ref="C29:C64" si="4">+F28</f>
        <v>16933716.527687591</v>
      </c>
      <c r="D29" s="1">
        <f t="shared" ref="D29:D64" si="5">+C29*$E$2</f>
        <v>131558.0437036049</v>
      </c>
      <c r="E29" s="1">
        <v>541000</v>
      </c>
      <c r="F29" s="1">
        <f t="shared" ref="F29:F64" si="6">+C29+D29-E29</f>
        <v>16524274.571391195</v>
      </c>
      <c r="H29" s="3">
        <f t="shared" ref="H29:H64" si="7">+E29-D29</f>
        <v>409441.9562963951</v>
      </c>
    </row>
    <row r="30" spans="1:8" x14ac:dyDescent="0.2">
      <c r="B30">
        <v>26</v>
      </c>
      <c r="C30" s="3">
        <f t="shared" si="4"/>
        <v>16524274.571391195</v>
      </c>
      <c r="D30" s="1">
        <f t="shared" si="5"/>
        <v>128377.08914513819</v>
      </c>
      <c r="E30" s="1">
        <v>541000</v>
      </c>
      <c r="F30" s="1">
        <f t="shared" si="6"/>
        <v>16111651.660536334</v>
      </c>
      <c r="H30" s="3">
        <f t="shared" si="7"/>
        <v>412622.91085486184</v>
      </c>
    </row>
    <row r="31" spans="1:8" x14ac:dyDescent="0.2">
      <c r="B31">
        <v>27</v>
      </c>
      <c r="C31" s="3">
        <f t="shared" si="4"/>
        <v>16111651.660536334</v>
      </c>
      <c r="D31" s="1">
        <f t="shared" si="5"/>
        <v>125171.42175070678</v>
      </c>
      <c r="E31" s="1">
        <v>541000</v>
      </c>
      <c r="F31" s="1">
        <f t="shared" si="6"/>
        <v>15695823.082287041</v>
      </c>
      <c r="H31" s="3">
        <f t="shared" si="7"/>
        <v>415828.5782492932</v>
      </c>
    </row>
    <row r="32" spans="1:8" x14ac:dyDescent="0.2">
      <c r="B32">
        <v>28</v>
      </c>
      <c r="C32" s="3">
        <f t="shared" si="4"/>
        <v>15695823.082287041</v>
      </c>
      <c r="D32" s="1">
        <f t="shared" si="5"/>
        <v>121940.84952628802</v>
      </c>
      <c r="E32" s="1">
        <v>541000</v>
      </c>
      <c r="F32" s="1">
        <f t="shared" si="6"/>
        <v>15276763.931813329</v>
      </c>
      <c r="H32" s="3">
        <f t="shared" si="7"/>
        <v>419059.15047371201</v>
      </c>
    </row>
    <row r="33" spans="2:8" x14ac:dyDescent="0.2">
      <c r="B33">
        <v>29</v>
      </c>
      <c r="C33" s="3">
        <f t="shared" si="4"/>
        <v>15276763.931813329</v>
      </c>
      <c r="D33" s="1">
        <f t="shared" si="5"/>
        <v>118685.17898625776</v>
      </c>
      <c r="E33" s="1">
        <v>541000</v>
      </c>
      <c r="F33" s="1">
        <f t="shared" si="6"/>
        <v>14854449.110799586</v>
      </c>
      <c r="H33" s="3">
        <f t="shared" si="7"/>
        <v>422314.82101374224</v>
      </c>
    </row>
    <row r="34" spans="2:8" x14ac:dyDescent="0.2">
      <c r="B34">
        <v>30</v>
      </c>
      <c r="C34" s="3">
        <f t="shared" si="4"/>
        <v>14854449.110799586</v>
      </c>
      <c r="D34" s="1">
        <f t="shared" si="5"/>
        <v>115404.21514180198</v>
      </c>
      <c r="E34" s="1">
        <v>541000</v>
      </c>
      <c r="F34" s="1">
        <f t="shared" si="6"/>
        <v>14428853.325941388</v>
      </c>
      <c r="H34" s="3">
        <f t="shared" si="7"/>
        <v>425595.78485819802</v>
      </c>
    </row>
    <row r="35" spans="2:8" x14ac:dyDescent="0.2">
      <c r="B35">
        <v>31</v>
      </c>
      <c r="C35" s="3">
        <f t="shared" si="4"/>
        <v>14428853.325941388</v>
      </c>
      <c r="D35" s="1">
        <f t="shared" si="5"/>
        <v>112097.76148923863</v>
      </c>
      <c r="E35" s="1">
        <v>541000</v>
      </c>
      <c r="F35" s="1">
        <f t="shared" si="6"/>
        <v>13999951.087430626</v>
      </c>
      <c r="H35" s="3">
        <f t="shared" si="7"/>
        <v>428902.23851076135</v>
      </c>
    </row>
    <row r="36" spans="2:8" x14ac:dyDescent="0.2">
      <c r="B36">
        <v>32</v>
      </c>
      <c r="C36" s="3">
        <f t="shared" si="4"/>
        <v>13999951.087430626</v>
      </c>
      <c r="D36" s="1">
        <f t="shared" si="5"/>
        <v>108765.61999824853</v>
      </c>
      <c r="E36" s="1">
        <v>541000</v>
      </c>
      <c r="F36" s="1">
        <f t="shared" si="6"/>
        <v>13567716.707428874</v>
      </c>
      <c r="H36" s="3">
        <f t="shared" si="7"/>
        <v>432234.38000175147</v>
      </c>
    </row>
    <row r="37" spans="2:8" x14ac:dyDescent="0.2">
      <c r="B37">
        <v>33</v>
      </c>
      <c r="C37" s="3">
        <f t="shared" si="4"/>
        <v>13567716.707428874</v>
      </c>
      <c r="D37" s="1">
        <f t="shared" si="5"/>
        <v>105407.59110001492</v>
      </c>
      <c r="E37" s="1">
        <v>541000</v>
      </c>
      <c r="F37" s="1">
        <f t="shared" si="6"/>
        <v>13132124.298528889</v>
      </c>
      <c r="H37" s="3">
        <f t="shared" si="7"/>
        <v>435592.40889998508</v>
      </c>
    </row>
    <row r="38" spans="2:8" x14ac:dyDescent="0.2">
      <c r="B38">
        <v>34</v>
      </c>
      <c r="C38" s="3">
        <f t="shared" si="4"/>
        <v>13132124.298528889</v>
      </c>
      <c r="D38" s="1">
        <f t="shared" si="5"/>
        <v>102023.47367527094</v>
      </c>
      <c r="E38" s="1">
        <v>541000</v>
      </c>
      <c r="F38" s="1">
        <f t="shared" si="6"/>
        <v>12693147.772204161</v>
      </c>
      <c r="H38" s="3">
        <f t="shared" si="7"/>
        <v>438976.52632472909</v>
      </c>
    </row>
    <row r="39" spans="2:8" x14ac:dyDescent="0.2">
      <c r="B39">
        <v>35</v>
      </c>
      <c r="C39" s="3">
        <f t="shared" si="4"/>
        <v>12693147.772204161</v>
      </c>
      <c r="D39" s="1">
        <f t="shared" si="5"/>
        <v>98613.065042254122</v>
      </c>
      <c r="E39" s="1">
        <v>541000</v>
      </c>
      <c r="F39" s="1">
        <f t="shared" si="6"/>
        <v>12250760.837246414</v>
      </c>
      <c r="H39" s="3">
        <f t="shared" si="7"/>
        <v>442386.93495774589</v>
      </c>
    </row>
    <row r="40" spans="2:8" x14ac:dyDescent="0.2">
      <c r="B40">
        <v>36</v>
      </c>
      <c r="C40" s="3">
        <f t="shared" si="4"/>
        <v>12250760.837246414</v>
      </c>
      <c r="D40" s="1">
        <f t="shared" si="5"/>
        <v>95176.160944567397</v>
      </c>
      <c r="E40" s="1">
        <v>541000</v>
      </c>
      <c r="F40" s="1">
        <f t="shared" si="6"/>
        <v>11804936.998190982</v>
      </c>
      <c r="H40" s="3">
        <f t="shared" si="7"/>
        <v>445823.83905543259</v>
      </c>
    </row>
    <row r="41" spans="2:8" x14ac:dyDescent="0.2">
      <c r="B41">
        <v>37</v>
      </c>
      <c r="C41" s="3">
        <f t="shared" si="4"/>
        <v>11804936.998190982</v>
      </c>
      <c r="D41" s="1">
        <f t="shared" si="5"/>
        <v>91712.555538945744</v>
      </c>
      <c r="E41" s="1">
        <v>541000</v>
      </c>
      <c r="F41" s="1">
        <f t="shared" si="6"/>
        <v>11355649.553729927</v>
      </c>
      <c r="H41" s="3">
        <f t="shared" si="7"/>
        <v>449287.44446105429</v>
      </c>
    </row>
    <row r="42" spans="2:8" x14ac:dyDescent="0.2">
      <c r="B42">
        <v>38</v>
      </c>
      <c r="C42" s="3">
        <f t="shared" si="4"/>
        <v>11355649.553729927</v>
      </c>
      <c r="D42" s="1">
        <f t="shared" si="5"/>
        <v>88222.041382927797</v>
      </c>
      <c r="E42" s="1">
        <v>541000</v>
      </c>
      <c r="F42" s="1">
        <f t="shared" si="6"/>
        <v>10902871.595112855</v>
      </c>
      <c r="H42" s="3">
        <f t="shared" si="7"/>
        <v>452777.9586170722</v>
      </c>
    </row>
    <row r="43" spans="2:8" x14ac:dyDescent="0.2">
      <c r="B43">
        <v>39</v>
      </c>
      <c r="C43" s="3">
        <f t="shared" si="4"/>
        <v>10902871.595112855</v>
      </c>
      <c r="D43" s="1">
        <f t="shared" si="5"/>
        <v>84704.409422431767</v>
      </c>
      <c r="E43" s="1">
        <v>541000</v>
      </c>
      <c r="F43" s="1">
        <f t="shared" si="6"/>
        <v>10446576.004535286</v>
      </c>
      <c r="H43" s="3">
        <f t="shared" si="7"/>
        <v>456295.59057756822</v>
      </c>
    </row>
    <row r="44" spans="2:8" x14ac:dyDescent="0.2">
      <c r="B44">
        <v>40</v>
      </c>
      <c r="C44" s="3">
        <f t="shared" si="4"/>
        <v>10446576.004535286</v>
      </c>
      <c r="D44" s="1">
        <f t="shared" si="5"/>
        <v>81159.448979234628</v>
      </c>
      <c r="E44" s="1">
        <v>541000</v>
      </c>
      <c r="F44" s="1">
        <f t="shared" si="6"/>
        <v>9986735.4535145201</v>
      </c>
      <c r="H44" s="3">
        <f t="shared" si="7"/>
        <v>459840.55102076539</v>
      </c>
    </row>
    <row r="45" spans="2:8" x14ac:dyDescent="0.2">
      <c r="B45">
        <v>41</v>
      </c>
      <c r="C45" s="3">
        <f t="shared" si="4"/>
        <v>9986735.4535145201</v>
      </c>
      <c r="D45" s="1">
        <f t="shared" si="5"/>
        <v>77586.947738354298</v>
      </c>
      <c r="E45" s="1">
        <v>541000</v>
      </c>
      <c r="F45" s="1">
        <f t="shared" si="6"/>
        <v>9523322.4012528751</v>
      </c>
      <c r="H45" s="3">
        <f t="shared" si="7"/>
        <v>463413.05226164567</v>
      </c>
    </row>
    <row r="46" spans="2:8" x14ac:dyDescent="0.2">
      <c r="B46">
        <v>42</v>
      </c>
      <c r="C46" s="3">
        <f t="shared" si="4"/>
        <v>9523322.4012528751</v>
      </c>
      <c r="D46" s="1">
        <f t="shared" si="5"/>
        <v>73986.691735333588</v>
      </c>
      <c r="E46" s="1">
        <v>541000</v>
      </c>
      <c r="F46" s="1">
        <f t="shared" si="6"/>
        <v>9056309.0929882079</v>
      </c>
      <c r="H46" s="3">
        <f t="shared" si="7"/>
        <v>467013.30826466641</v>
      </c>
    </row>
    <row r="47" spans="2:8" x14ac:dyDescent="0.2">
      <c r="B47">
        <v>43</v>
      </c>
      <c r="C47" s="3">
        <f t="shared" si="4"/>
        <v>9056309.0929882079</v>
      </c>
      <c r="D47" s="1">
        <f t="shared" si="5"/>
        <v>70358.465343425385</v>
      </c>
      <c r="E47" s="1">
        <v>541000</v>
      </c>
      <c r="F47" s="1">
        <f t="shared" si="6"/>
        <v>8585667.558331633</v>
      </c>
      <c r="H47" s="3">
        <f t="shared" si="7"/>
        <v>470641.5346565746</v>
      </c>
    </row>
    <row r="48" spans="2:8" x14ac:dyDescent="0.2">
      <c r="B48">
        <v>44</v>
      </c>
      <c r="C48" s="3">
        <f t="shared" si="4"/>
        <v>8585667.558331633</v>
      </c>
      <c r="D48" s="1">
        <f t="shared" si="5"/>
        <v>66702.051260678461</v>
      </c>
      <c r="E48" s="1">
        <v>541000</v>
      </c>
      <c r="F48" s="1">
        <f t="shared" si="6"/>
        <v>8111369.6095923111</v>
      </c>
      <c r="H48" s="3">
        <f t="shared" si="7"/>
        <v>474297.94873932155</v>
      </c>
    </row>
    <row r="49" spans="2:8" x14ac:dyDescent="0.2">
      <c r="B49">
        <v>45</v>
      </c>
      <c r="C49" s="3">
        <f t="shared" si="4"/>
        <v>8111369.6095923111</v>
      </c>
      <c r="D49" s="1">
        <f t="shared" si="5"/>
        <v>63017.230496922661</v>
      </c>
      <c r="E49" s="1">
        <v>541000</v>
      </c>
      <c r="F49" s="1">
        <f t="shared" si="6"/>
        <v>7633386.8400892336</v>
      </c>
      <c r="H49" s="3">
        <f t="shared" si="7"/>
        <v>477982.76950307732</v>
      </c>
    </row>
    <row r="50" spans="2:8" x14ac:dyDescent="0.2">
      <c r="B50">
        <v>46</v>
      </c>
      <c r="C50" s="3">
        <f t="shared" si="4"/>
        <v>7633386.8400892336</v>
      </c>
      <c r="D50" s="1">
        <f t="shared" si="5"/>
        <v>59303.782360653255</v>
      </c>
      <c r="E50" s="1">
        <v>541000</v>
      </c>
      <c r="F50" s="1">
        <f t="shared" si="6"/>
        <v>7151690.622449887</v>
      </c>
      <c r="H50" s="3">
        <f t="shared" si="7"/>
        <v>481696.21763934672</v>
      </c>
    </row>
    <row r="51" spans="2:8" x14ac:dyDescent="0.2">
      <c r="B51">
        <v>47</v>
      </c>
      <c r="C51" s="3">
        <f t="shared" si="4"/>
        <v>7151690.622449887</v>
      </c>
      <c r="D51" s="1">
        <f t="shared" si="5"/>
        <v>55561.48444581317</v>
      </c>
      <c r="E51" s="1">
        <v>541000</v>
      </c>
      <c r="F51" s="1">
        <f t="shared" si="6"/>
        <v>6666252.1068957001</v>
      </c>
      <c r="H51" s="3">
        <f t="shared" si="7"/>
        <v>485438.51555418683</v>
      </c>
    </row>
    <row r="52" spans="2:8" x14ac:dyDescent="0.2">
      <c r="B52">
        <v>48</v>
      </c>
      <c r="C52" s="3">
        <f t="shared" si="4"/>
        <v>6666252.1068957001</v>
      </c>
      <c r="D52" s="1">
        <f t="shared" si="5"/>
        <v>51790.112618472696</v>
      </c>
      <c r="E52" s="1">
        <v>541000</v>
      </c>
      <c r="F52" s="1">
        <f t="shared" si="6"/>
        <v>6177042.2195141725</v>
      </c>
      <c r="H52" s="3">
        <f t="shared" si="7"/>
        <v>489209.88738152728</v>
      </c>
    </row>
    <row r="53" spans="2:8" x14ac:dyDescent="0.2">
      <c r="B53">
        <v>49</v>
      </c>
      <c r="C53" s="3">
        <f t="shared" si="4"/>
        <v>6177042.2195141725</v>
      </c>
      <c r="D53" s="1">
        <f t="shared" si="5"/>
        <v>47989.441003405605</v>
      </c>
      <c r="E53" s="1">
        <v>541000</v>
      </c>
      <c r="F53" s="1">
        <f t="shared" si="6"/>
        <v>5684031.660517578</v>
      </c>
      <c r="H53" s="3">
        <f t="shared" si="7"/>
        <v>493010.55899659439</v>
      </c>
    </row>
    <row r="54" spans="2:8" x14ac:dyDescent="0.2">
      <c r="B54">
        <v>50</v>
      </c>
      <c r="C54" s="3">
        <f t="shared" si="4"/>
        <v>5684031.660517578</v>
      </c>
      <c r="D54" s="1">
        <f t="shared" si="5"/>
        <v>44159.241970561066</v>
      </c>
      <c r="E54" s="1">
        <v>541000</v>
      </c>
      <c r="F54" s="1">
        <f t="shared" si="6"/>
        <v>5187190.9024881395</v>
      </c>
      <c r="H54" s="3">
        <f t="shared" si="7"/>
        <v>496840.7580294389</v>
      </c>
    </row>
    <row r="55" spans="2:8" x14ac:dyDescent="0.2">
      <c r="B55">
        <v>51</v>
      </c>
      <c r="C55" s="3">
        <f t="shared" si="4"/>
        <v>5187190.9024881395</v>
      </c>
      <c r="D55" s="1">
        <f t="shared" si="5"/>
        <v>40299.286121430356</v>
      </c>
      <c r="E55" s="1">
        <v>541000</v>
      </c>
      <c r="F55" s="1">
        <f t="shared" si="6"/>
        <v>4686490.1886095703</v>
      </c>
      <c r="H55" s="3">
        <f t="shared" si="7"/>
        <v>500700.71387856966</v>
      </c>
    </row>
    <row r="56" spans="2:8" x14ac:dyDescent="0.2">
      <c r="B56">
        <v>52</v>
      </c>
      <c r="C56" s="3">
        <f t="shared" si="4"/>
        <v>4686490.1886095703</v>
      </c>
      <c r="D56" s="1">
        <f t="shared" si="5"/>
        <v>36409.342275307754</v>
      </c>
      <c r="E56" s="1">
        <v>541000</v>
      </c>
      <c r="F56" s="1">
        <f t="shared" si="6"/>
        <v>4181899.5308848778</v>
      </c>
      <c r="H56" s="3">
        <f t="shared" si="7"/>
        <v>504590.65772469225</v>
      </c>
    </row>
    <row r="57" spans="2:8" x14ac:dyDescent="0.2">
      <c r="B57">
        <v>53</v>
      </c>
      <c r="C57" s="3">
        <f t="shared" si="4"/>
        <v>4181899.5308848778</v>
      </c>
      <c r="D57" s="1">
        <f t="shared" si="5"/>
        <v>32489.177455444616</v>
      </c>
      <c r="E57" s="1">
        <v>541000</v>
      </c>
      <c r="F57" s="1">
        <f t="shared" si="6"/>
        <v>3673388.7083403226</v>
      </c>
      <c r="H57" s="3">
        <f t="shared" si="7"/>
        <v>508510.82254455541</v>
      </c>
    </row>
    <row r="58" spans="2:8" x14ac:dyDescent="0.2">
      <c r="B58">
        <v>54</v>
      </c>
      <c r="C58" s="3">
        <f t="shared" si="4"/>
        <v>3673388.7083403226</v>
      </c>
      <c r="D58" s="1">
        <f t="shared" si="5"/>
        <v>28538.556875095965</v>
      </c>
      <c r="E58" s="1">
        <v>541000</v>
      </c>
      <c r="F58" s="1">
        <f t="shared" si="6"/>
        <v>3160927.2652154188</v>
      </c>
      <c r="H58" s="3">
        <f t="shared" si="7"/>
        <v>512461.44312490406</v>
      </c>
    </row>
    <row r="59" spans="2:8" x14ac:dyDescent="0.2">
      <c r="B59">
        <v>55</v>
      </c>
      <c r="C59" s="3">
        <f t="shared" si="4"/>
        <v>3160927.2652154188</v>
      </c>
      <c r="D59" s="1">
        <f t="shared" si="5"/>
        <v>24557.243923458587</v>
      </c>
      <c r="E59" s="1">
        <v>541000</v>
      </c>
      <c r="F59" s="1">
        <f t="shared" si="6"/>
        <v>2644484.5091388775</v>
      </c>
      <c r="H59" s="3">
        <f t="shared" si="7"/>
        <v>516442.75607654144</v>
      </c>
    </row>
    <row r="60" spans="2:8" x14ac:dyDescent="0.2">
      <c r="B60">
        <v>56</v>
      </c>
      <c r="C60" s="3">
        <f t="shared" si="4"/>
        <v>2644484.5091388775</v>
      </c>
      <c r="D60" s="1">
        <f t="shared" si="5"/>
        <v>20545.000151499939</v>
      </c>
      <c r="E60" s="1">
        <v>541000</v>
      </c>
      <c r="F60" s="1">
        <f t="shared" si="6"/>
        <v>2124029.5092903776</v>
      </c>
      <c r="H60" s="3">
        <f t="shared" si="7"/>
        <v>520454.99984850007</v>
      </c>
    </row>
    <row r="61" spans="2:8" x14ac:dyDescent="0.2">
      <c r="B61">
        <v>57</v>
      </c>
      <c r="C61" s="3">
        <f t="shared" si="4"/>
        <v>2124029.5092903776</v>
      </c>
      <c r="D61" s="1">
        <f t="shared" si="5"/>
        <v>16501.585257676943</v>
      </c>
      <c r="E61" s="1">
        <v>541000</v>
      </c>
      <c r="F61" s="1">
        <f t="shared" si="6"/>
        <v>1599531.0945480545</v>
      </c>
      <c r="H61" s="3">
        <f t="shared" si="7"/>
        <v>524498.4147423231</v>
      </c>
    </row>
    <row r="62" spans="2:8" x14ac:dyDescent="0.2">
      <c r="B62">
        <v>58</v>
      </c>
      <c r="C62" s="3">
        <f t="shared" si="4"/>
        <v>1599531.0945480545</v>
      </c>
      <c r="D62" s="1">
        <f t="shared" si="5"/>
        <v>12426.757073543835</v>
      </c>
      <c r="E62" s="1">
        <v>541000</v>
      </c>
      <c r="F62" s="1">
        <f t="shared" si="6"/>
        <v>1070957.8516215982</v>
      </c>
      <c r="H62" s="3">
        <f t="shared" si="7"/>
        <v>528573.24292645615</v>
      </c>
    </row>
    <row r="63" spans="2:8" x14ac:dyDescent="0.2">
      <c r="B63">
        <v>59</v>
      </c>
      <c r="C63" s="3">
        <f t="shared" si="4"/>
        <v>1070957.8516215982</v>
      </c>
      <c r="D63" s="1">
        <f t="shared" si="5"/>
        <v>8320.2715492481966</v>
      </c>
      <c r="E63" s="1">
        <v>541000</v>
      </c>
      <c r="F63" s="1">
        <f t="shared" si="6"/>
        <v>538278.12317084637</v>
      </c>
      <c r="H63" s="3">
        <f t="shared" si="7"/>
        <v>532679.72845075175</v>
      </c>
    </row>
    <row r="64" spans="2:8" x14ac:dyDescent="0.2">
      <c r="B64">
        <v>60</v>
      </c>
      <c r="C64" s="3">
        <f t="shared" si="4"/>
        <v>538278.12317084637</v>
      </c>
      <c r="D64" s="1">
        <f t="shared" si="5"/>
        <v>4181.8827389143053</v>
      </c>
      <c r="E64" s="1">
        <v>541000</v>
      </c>
      <c r="F64" s="1">
        <f t="shared" si="6"/>
        <v>1460.0059097607154</v>
      </c>
      <c r="H64" s="3">
        <f t="shared" si="7"/>
        <v>536818.11726108566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1F57-C99F-F540-A0D7-B9CFB1C49F6B}">
  <dimension ref="A1:F71"/>
  <sheetViews>
    <sheetView tabSelected="1" topLeftCell="A29" zoomScale="274" workbookViewId="0">
      <selection activeCell="B34" sqref="B34"/>
    </sheetView>
  </sheetViews>
  <sheetFormatPr baseColWidth="10" defaultRowHeight="16" x14ac:dyDescent="0.2"/>
  <cols>
    <col min="1" max="1" width="24.6640625" customWidth="1"/>
    <col min="2" max="2" width="13.33203125" bestFit="1" customWidth="1"/>
    <col min="3" max="3" width="18.6640625" customWidth="1"/>
    <col min="4" max="4" width="13.33203125" style="1" bestFit="1" customWidth="1"/>
    <col min="5" max="5" width="13.33203125" bestFit="1" customWidth="1"/>
    <col min="6" max="6" width="11.5" bestFit="1" customWidth="1"/>
  </cols>
  <sheetData>
    <row r="1" spans="1:5" x14ac:dyDescent="0.2">
      <c r="A1" t="s">
        <v>0</v>
      </c>
    </row>
    <row r="4" spans="1:5" x14ac:dyDescent="0.2">
      <c r="A4" t="s">
        <v>1</v>
      </c>
    </row>
    <row r="6" spans="1:5" x14ac:dyDescent="0.2">
      <c r="A6" t="s">
        <v>2</v>
      </c>
      <c r="B6">
        <v>24</v>
      </c>
      <c r="C6" t="s">
        <v>9</v>
      </c>
      <c r="D6" s="1">
        <f>+B7*B6</f>
        <v>2760000</v>
      </c>
      <c r="E6" s="3">
        <f>+D6-B11</f>
        <v>313039</v>
      </c>
    </row>
    <row r="7" spans="1:5" x14ac:dyDescent="0.2">
      <c r="A7" t="s">
        <v>3</v>
      </c>
      <c r="B7" s="1">
        <v>115000</v>
      </c>
    </row>
    <row r="8" spans="1:5" x14ac:dyDescent="0.2">
      <c r="A8" t="s">
        <v>4</v>
      </c>
      <c r="B8" s="9">
        <v>0.125</v>
      </c>
      <c r="D8" s="1">
        <f>(((1+B8)^(1/12)-1))</f>
        <v>9.8635805532114595E-3</v>
      </c>
    </row>
    <row r="9" spans="1:5" x14ac:dyDescent="0.2">
      <c r="A9" t="s">
        <v>5</v>
      </c>
      <c r="B9" s="6">
        <f>+D8</f>
        <v>9.8635805532114595E-3</v>
      </c>
    </row>
    <row r="10" spans="1:5" x14ac:dyDescent="0.2">
      <c r="A10" t="s">
        <v>6</v>
      </c>
      <c r="B10" s="2">
        <v>43586</v>
      </c>
    </row>
    <row r="11" spans="1:5" x14ac:dyDescent="0.2">
      <c r="A11" t="s">
        <v>7</v>
      </c>
      <c r="B11" s="1">
        <v>2446961</v>
      </c>
    </row>
    <row r="12" spans="1:5" x14ac:dyDescent="0.2">
      <c r="B12" s="1"/>
    </row>
    <row r="13" spans="1:5" x14ac:dyDescent="0.2">
      <c r="A13" t="s">
        <v>8</v>
      </c>
      <c r="B13" s="1"/>
    </row>
    <row r="14" spans="1:5" x14ac:dyDescent="0.2">
      <c r="B14" s="1"/>
    </row>
    <row r="15" spans="1:5" x14ac:dyDescent="0.2">
      <c r="A15" t="s">
        <v>14</v>
      </c>
      <c r="B15" s="1"/>
    </row>
    <row r="16" spans="1:5" x14ac:dyDescent="0.2">
      <c r="B16" s="1"/>
    </row>
    <row r="17" spans="1:5" x14ac:dyDescent="0.2">
      <c r="A17" t="s">
        <v>27</v>
      </c>
      <c r="B17" s="1" t="s">
        <v>15</v>
      </c>
      <c r="D17" s="1">
        <f>+B11</f>
        <v>2446961</v>
      </c>
    </row>
    <row r="18" spans="1:5" x14ac:dyDescent="0.2">
      <c r="B18" t="s">
        <v>16</v>
      </c>
      <c r="E18" s="3">
        <f>+B11</f>
        <v>2446961</v>
      </c>
    </row>
    <row r="21" spans="1:5" x14ac:dyDescent="0.2">
      <c r="A21" s="7" t="s">
        <v>17</v>
      </c>
      <c r="E21" s="1"/>
    </row>
    <row r="22" spans="1:5" x14ac:dyDescent="0.2">
      <c r="E22" s="1"/>
    </row>
    <row r="23" spans="1:5" x14ac:dyDescent="0.2">
      <c r="B23" t="s">
        <v>24</v>
      </c>
      <c r="D23" s="1">
        <f>+'Costo amortizado'!D5</f>
        <v>24135.796934066868</v>
      </c>
      <c r="E23" s="1"/>
    </row>
    <row r="24" spans="1:5" x14ac:dyDescent="0.2">
      <c r="B24" t="s">
        <v>16</v>
      </c>
      <c r="D24" s="1">
        <f>+E25-D23</f>
        <v>90864.203065933136</v>
      </c>
      <c r="E24" s="1"/>
    </row>
    <row r="25" spans="1:5" x14ac:dyDescent="0.2">
      <c r="B25" t="s">
        <v>18</v>
      </c>
      <c r="E25" s="1">
        <v>115000</v>
      </c>
    </row>
    <row r="26" spans="1:5" x14ac:dyDescent="0.2">
      <c r="E26" s="1"/>
    </row>
    <row r="27" spans="1:5" x14ac:dyDescent="0.2">
      <c r="B27" t="s">
        <v>25</v>
      </c>
      <c r="D27" s="1">
        <f>+D17/24</f>
        <v>101956.70833333333</v>
      </c>
      <c r="E27" s="1"/>
    </row>
    <row r="28" spans="1:5" x14ac:dyDescent="0.2">
      <c r="B28" t="s">
        <v>26</v>
      </c>
      <c r="E28" s="1">
        <f>+D27</f>
        <v>101956.70833333333</v>
      </c>
    </row>
    <row r="29" spans="1:5" x14ac:dyDescent="0.2">
      <c r="E29" s="1"/>
    </row>
    <row r="30" spans="1:5" x14ac:dyDescent="0.2">
      <c r="E30" s="1"/>
    </row>
    <row r="31" spans="1:5" x14ac:dyDescent="0.2">
      <c r="A31" s="7" t="s">
        <v>28</v>
      </c>
      <c r="E31" s="1"/>
    </row>
    <row r="32" spans="1:5" x14ac:dyDescent="0.2">
      <c r="E32" s="1"/>
    </row>
    <row r="33" spans="1:6" x14ac:dyDescent="0.2">
      <c r="B33" t="s">
        <v>24</v>
      </c>
      <c r="D33" s="1">
        <v>17673.349999999999</v>
      </c>
      <c r="E33" s="1"/>
      <c r="F33" s="3">
        <f>+D33+D34</f>
        <v>115000</v>
      </c>
    </row>
    <row r="34" spans="1:6" x14ac:dyDescent="0.2">
      <c r="B34" t="s">
        <v>30</v>
      </c>
      <c r="D34" s="1">
        <v>97326.65</v>
      </c>
      <c r="E34" s="1"/>
    </row>
    <row r="35" spans="1:6" x14ac:dyDescent="0.2">
      <c r="B35" t="s">
        <v>18</v>
      </c>
      <c r="E35" s="1">
        <v>115000</v>
      </c>
    </row>
    <row r="36" spans="1:6" x14ac:dyDescent="0.2">
      <c r="E36" s="1"/>
    </row>
    <row r="37" spans="1:6" x14ac:dyDescent="0.2">
      <c r="B37" t="s">
        <v>25</v>
      </c>
      <c r="D37" s="1">
        <v>101956.71</v>
      </c>
      <c r="E37" s="1"/>
    </row>
    <row r="38" spans="1:6" x14ac:dyDescent="0.2">
      <c r="B38" t="s">
        <v>26</v>
      </c>
      <c r="E38" s="1">
        <f>+D37</f>
        <v>101956.71</v>
      </c>
    </row>
    <row r="39" spans="1:6" x14ac:dyDescent="0.2">
      <c r="E39" s="1"/>
    </row>
    <row r="40" spans="1:6" x14ac:dyDescent="0.2">
      <c r="D40" s="1">
        <f>+D37*24</f>
        <v>2446961.04</v>
      </c>
    </row>
    <row r="44" spans="1:6" x14ac:dyDescent="0.2">
      <c r="A44" t="s">
        <v>29</v>
      </c>
      <c r="C44" s="1">
        <v>2446961</v>
      </c>
    </row>
    <row r="46" spans="1:6" x14ac:dyDescent="0.2">
      <c r="B46">
        <v>1</v>
      </c>
      <c r="D46" s="1">
        <v>101956.71</v>
      </c>
    </row>
    <row r="47" spans="1:6" x14ac:dyDescent="0.2">
      <c r="B47">
        <v>2</v>
      </c>
      <c r="D47" s="1">
        <v>101956.71</v>
      </c>
    </row>
    <row r="48" spans="1:6" x14ac:dyDescent="0.2">
      <c r="B48">
        <v>3</v>
      </c>
      <c r="D48" s="1">
        <v>101956.71</v>
      </c>
    </row>
    <row r="49" spans="2:4" x14ac:dyDescent="0.2">
      <c r="B49">
        <v>4</v>
      </c>
      <c r="D49" s="1">
        <v>101956.71</v>
      </c>
    </row>
    <row r="50" spans="2:4" x14ac:dyDescent="0.2">
      <c r="B50">
        <v>5</v>
      </c>
      <c r="D50" s="1">
        <v>101956.71</v>
      </c>
    </row>
    <row r="51" spans="2:4" x14ac:dyDescent="0.2">
      <c r="B51">
        <v>6</v>
      </c>
      <c r="D51" s="1">
        <v>101956.71</v>
      </c>
    </row>
    <row r="52" spans="2:4" x14ac:dyDescent="0.2">
      <c r="B52">
        <v>7</v>
      </c>
      <c r="D52" s="1">
        <v>101956.71</v>
      </c>
    </row>
    <row r="53" spans="2:4" x14ac:dyDescent="0.2">
      <c r="B53">
        <v>8</v>
      </c>
      <c r="D53" s="1">
        <v>101956.71</v>
      </c>
    </row>
    <row r="54" spans="2:4" x14ac:dyDescent="0.2">
      <c r="B54">
        <v>9</v>
      </c>
      <c r="D54" s="1">
        <v>101956.71</v>
      </c>
    </row>
    <row r="55" spans="2:4" x14ac:dyDescent="0.2">
      <c r="B55">
        <v>10</v>
      </c>
      <c r="D55" s="1">
        <v>101956.71</v>
      </c>
    </row>
    <row r="56" spans="2:4" x14ac:dyDescent="0.2">
      <c r="B56">
        <v>11</v>
      </c>
      <c r="D56" s="1">
        <v>101956.71</v>
      </c>
    </row>
    <row r="57" spans="2:4" x14ac:dyDescent="0.2">
      <c r="B57">
        <v>12</v>
      </c>
      <c r="D57" s="1">
        <v>101956.71</v>
      </c>
    </row>
    <row r="58" spans="2:4" x14ac:dyDescent="0.2">
      <c r="B58">
        <v>13</v>
      </c>
      <c r="D58" s="1">
        <v>101956.71</v>
      </c>
    </row>
    <row r="59" spans="2:4" x14ac:dyDescent="0.2">
      <c r="B59">
        <v>14</v>
      </c>
      <c r="D59" s="1">
        <v>101956.71</v>
      </c>
    </row>
    <row r="60" spans="2:4" x14ac:dyDescent="0.2">
      <c r="B60">
        <v>15</v>
      </c>
      <c r="D60" s="1">
        <v>101956.71</v>
      </c>
    </row>
    <row r="61" spans="2:4" x14ac:dyDescent="0.2">
      <c r="B61">
        <v>16</v>
      </c>
      <c r="D61" s="1">
        <v>101956.71</v>
      </c>
    </row>
    <row r="62" spans="2:4" x14ac:dyDescent="0.2">
      <c r="B62">
        <v>17</v>
      </c>
      <c r="D62" s="1">
        <v>101956.71</v>
      </c>
    </row>
    <row r="63" spans="2:4" x14ac:dyDescent="0.2">
      <c r="B63">
        <v>18</v>
      </c>
      <c r="D63" s="1">
        <v>101956.71</v>
      </c>
    </row>
    <row r="64" spans="2:4" x14ac:dyDescent="0.2">
      <c r="B64">
        <v>19</v>
      </c>
      <c r="D64" s="1">
        <v>101956.71</v>
      </c>
    </row>
    <row r="65" spans="2:4" x14ac:dyDescent="0.2">
      <c r="B65">
        <v>20</v>
      </c>
      <c r="D65" s="1">
        <v>101956.71</v>
      </c>
    </row>
    <row r="66" spans="2:4" x14ac:dyDescent="0.2">
      <c r="B66">
        <v>21</v>
      </c>
      <c r="D66" s="1">
        <v>101956.71</v>
      </c>
    </row>
    <row r="67" spans="2:4" x14ac:dyDescent="0.2">
      <c r="B67">
        <v>22</v>
      </c>
      <c r="D67" s="1">
        <v>101956.71</v>
      </c>
    </row>
    <row r="68" spans="2:4" x14ac:dyDescent="0.2">
      <c r="B68">
        <v>23</v>
      </c>
      <c r="D68" s="1">
        <v>101956.71</v>
      </c>
    </row>
    <row r="69" spans="2:4" x14ac:dyDescent="0.2">
      <c r="B69">
        <v>24</v>
      </c>
      <c r="D69" s="1">
        <v>101956.71</v>
      </c>
    </row>
    <row r="71" spans="2:4" x14ac:dyDescent="0.2">
      <c r="D71" s="1">
        <f>SUM(D46:D70)</f>
        <v>2446961.0399999996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80EFB-4439-F641-8A00-88E1887F9F74}">
  <dimension ref="A1:D29"/>
  <sheetViews>
    <sheetView topLeftCell="A2" zoomScale="217" workbookViewId="0">
      <selection activeCell="B6" sqref="B6"/>
    </sheetView>
  </sheetViews>
  <sheetFormatPr baseColWidth="10" defaultRowHeight="16" x14ac:dyDescent="0.2"/>
  <cols>
    <col min="2" max="2" width="13" bestFit="1" customWidth="1"/>
    <col min="3" max="3" width="12.6640625" bestFit="1" customWidth="1"/>
  </cols>
  <sheetData>
    <row r="1" spans="1:3" x14ac:dyDescent="0.2">
      <c r="A1" t="s">
        <v>10</v>
      </c>
      <c r="C1" s="5">
        <f>+Datos!B9</f>
        <v>9.8635805532114595E-3</v>
      </c>
    </row>
    <row r="3" spans="1:3" x14ac:dyDescent="0.2">
      <c r="B3" t="s">
        <v>11</v>
      </c>
      <c r="C3" t="s">
        <v>12</v>
      </c>
    </row>
    <row r="4" spans="1:3" x14ac:dyDescent="0.2">
      <c r="A4">
        <v>1</v>
      </c>
      <c r="B4" s="1">
        <v>115000</v>
      </c>
      <c r="C4" s="4">
        <f>+B4/(1+$C$1)^A4</f>
        <v>113876.76733227875</v>
      </c>
    </row>
    <row r="5" spans="1:3" x14ac:dyDescent="0.2">
      <c r="A5">
        <v>2</v>
      </c>
      <c r="B5" s="1">
        <v>115000</v>
      </c>
      <c r="C5" s="4">
        <f t="shared" ref="C5:C27" si="0">+B5/(1+$C$1)^A5</f>
        <v>112764.50554826042</v>
      </c>
    </row>
    <row r="6" spans="1:3" x14ac:dyDescent="0.2">
      <c r="A6">
        <v>3</v>
      </c>
      <c r="B6" s="1">
        <v>115000</v>
      </c>
      <c r="C6" s="4">
        <f t="shared" si="0"/>
        <v>111663.10749268442</v>
      </c>
    </row>
    <row r="7" spans="1:3" x14ac:dyDescent="0.2">
      <c r="A7">
        <v>4</v>
      </c>
      <c r="B7" s="1">
        <v>115000</v>
      </c>
      <c r="C7" s="4">
        <f t="shared" si="0"/>
        <v>110572.46705690135</v>
      </c>
    </row>
    <row r="8" spans="1:3" x14ac:dyDescent="0.2">
      <c r="A8">
        <v>5</v>
      </c>
      <c r="B8" s="1">
        <v>115000</v>
      </c>
      <c r="C8" s="4">
        <f t="shared" si="0"/>
        <v>109492.47916865056</v>
      </c>
    </row>
    <row r="9" spans="1:3" x14ac:dyDescent="0.2">
      <c r="A9">
        <v>6</v>
      </c>
      <c r="B9" s="1">
        <v>115000</v>
      </c>
      <c r="C9" s="4">
        <f t="shared" si="0"/>
        <v>108423.03978193736</v>
      </c>
    </row>
    <row r="10" spans="1:3" x14ac:dyDescent="0.2">
      <c r="A10">
        <v>7</v>
      </c>
      <c r="B10" s="1">
        <v>115000</v>
      </c>
      <c r="C10" s="4">
        <f t="shared" si="0"/>
        <v>107364.04586700941</v>
      </c>
    </row>
    <row r="11" spans="1:3" x14ac:dyDescent="0.2">
      <c r="A11">
        <v>8</v>
      </c>
      <c r="B11" s="1">
        <v>115000</v>
      </c>
      <c r="C11" s="4">
        <f t="shared" si="0"/>
        <v>106315.39540043076</v>
      </c>
    </row>
    <row r="12" spans="1:3" x14ac:dyDescent="0.2">
      <c r="A12">
        <v>9</v>
      </c>
      <c r="B12" s="1">
        <v>115000</v>
      </c>
      <c r="C12" s="4">
        <f t="shared" si="0"/>
        <v>105276.9873552528</v>
      </c>
    </row>
    <row r="13" spans="1:3" x14ac:dyDescent="0.2">
      <c r="A13">
        <v>10</v>
      </c>
      <c r="B13" s="1">
        <v>115000</v>
      </c>
      <c r="C13" s="4">
        <f t="shared" si="0"/>
        <v>104248.72169128152</v>
      </c>
    </row>
    <row r="14" spans="1:3" x14ac:dyDescent="0.2">
      <c r="A14">
        <v>11</v>
      </c>
      <c r="B14" s="1">
        <v>115000</v>
      </c>
      <c r="C14" s="4">
        <f t="shared" si="0"/>
        <v>103230.49934543954</v>
      </c>
    </row>
    <row r="15" spans="1:3" x14ac:dyDescent="0.2">
      <c r="A15">
        <v>12</v>
      </c>
      <c r="B15" s="1">
        <v>115000</v>
      </c>
      <c r="C15" s="4">
        <f t="shared" si="0"/>
        <v>102222.22222222236</v>
      </c>
    </row>
    <row r="16" spans="1:3" x14ac:dyDescent="0.2">
      <c r="A16">
        <v>13</v>
      </c>
      <c r="B16" s="1">
        <v>115000</v>
      </c>
      <c r="C16" s="4">
        <f t="shared" si="0"/>
        <v>101223.79318424793</v>
      </c>
    </row>
    <row r="17" spans="1:4" x14ac:dyDescent="0.2">
      <c r="A17">
        <v>14</v>
      </c>
      <c r="B17" s="1">
        <v>115000</v>
      </c>
      <c r="C17" s="4">
        <f t="shared" si="0"/>
        <v>100235.1160428983</v>
      </c>
    </row>
    <row r="18" spans="1:4" x14ac:dyDescent="0.2">
      <c r="A18">
        <v>15</v>
      </c>
      <c r="B18" s="1">
        <v>115000</v>
      </c>
      <c r="C18" s="4">
        <f t="shared" si="0"/>
        <v>99256.095549052945</v>
      </c>
    </row>
    <row r="19" spans="1:4" x14ac:dyDescent="0.2">
      <c r="A19">
        <v>16</v>
      </c>
      <c r="B19" s="1">
        <v>115000</v>
      </c>
      <c r="C19" s="4">
        <f t="shared" si="0"/>
        <v>98286.637383912457</v>
      </c>
    </row>
    <row r="20" spans="1:4" x14ac:dyDescent="0.2">
      <c r="A20">
        <v>17</v>
      </c>
      <c r="B20" s="1">
        <v>115000</v>
      </c>
      <c r="C20" s="4">
        <f t="shared" si="0"/>
        <v>97326.648149911736</v>
      </c>
    </row>
    <row r="21" spans="1:4" x14ac:dyDescent="0.2">
      <c r="A21">
        <v>18</v>
      </c>
      <c r="B21" s="1">
        <v>115000</v>
      </c>
      <c r="C21" s="4">
        <f t="shared" si="0"/>
        <v>96376.035361722243</v>
      </c>
    </row>
    <row r="22" spans="1:4" x14ac:dyDescent="0.2">
      <c r="A22">
        <v>19</v>
      </c>
      <c r="B22" s="1">
        <v>115000</v>
      </c>
      <c r="C22" s="4">
        <f t="shared" si="0"/>
        <v>95434.707437341844</v>
      </c>
    </row>
    <row r="23" spans="1:4" x14ac:dyDescent="0.2">
      <c r="A23">
        <v>20</v>
      </c>
      <c r="B23" s="1">
        <v>115000</v>
      </c>
      <c r="C23" s="4">
        <f t="shared" si="0"/>
        <v>94502.573689271914</v>
      </c>
    </row>
    <row r="24" spans="1:4" x14ac:dyDescent="0.2">
      <c r="A24">
        <v>21</v>
      </c>
      <c r="B24" s="1">
        <v>115000</v>
      </c>
      <c r="C24" s="4">
        <f t="shared" si="0"/>
        <v>93579.544315780411</v>
      </c>
    </row>
    <row r="25" spans="1:4" x14ac:dyDescent="0.2">
      <c r="A25">
        <v>22</v>
      </c>
      <c r="B25" s="1">
        <v>115000</v>
      </c>
      <c r="C25" s="4">
        <f t="shared" si="0"/>
        <v>92665.530392250381</v>
      </c>
    </row>
    <row r="26" spans="1:4" x14ac:dyDescent="0.2">
      <c r="A26">
        <v>23</v>
      </c>
      <c r="B26" s="1">
        <v>115000</v>
      </c>
      <c r="C26" s="4">
        <f t="shared" si="0"/>
        <v>91760.443862613029</v>
      </c>
    </row>
    <row r="27" spans="1:4" x14ac:dyDescent="0.2">
      <c r="A27">
        <v>24</v>
      </c>
      <c r="B27" s="1">
        <v>115000</v>
      </c>
      <c r="C27" s="4">
        <f t="shared" si="0"/>
        <v>90864.197530864447</v>
      </c>
      <c r="D27" s="4">
        <f>+C27-C4</f>
        <v>-23012.569801414298</v>
      </c>
    </row>
    <row r="29" spans="1:4" x14ac:dyDescent="0.2">
      <c r="A29" t="s">
        <v>13</v>
      </c>
      <c r="B29" s="3">
        <f>SUM(B4:B28)</f>
        <v>2760000</v>
      </c>
      <c r="C29" s="4">
        <f>SUM(C4:C28)</f>
        <v>2446961.5611622171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AA34-1766-5144-8EB4-F0FFC60657A8}">
  <dimension ref="A2:J30"/>
  <sheetViews>
    <sheetView zoomScale="136" workbookViewId="0">
      <selection activeCell="J30" sqref="J30"/>
    </sheetView>
  </sheetViews>
  <sheetFormatPr baseColWidth="10" defaultRowHeight="16" x14ac:dyDescent="0.2"/>
  <cols>
    <col min="3" max="3" width="13" bestFit="1" customWidth="1"/>
    <col min="4" max="4" width="17.5" style="1" customWidth="1"/>
    <col min="5" max="5" width="11.5" style="1" bestFit="1" customWidth="1"/>
    <col min="6" max="6" width="13" style="1" bestFit="1" customWidth="1"/>
    <col min="8" max="10" width="13" bestFit="1" customWidth="1"/>
  </cols>
  <sheetData>
    <row r="2" spans="1:10" x14ac:dyDescent="0.2">
      <c r="D2" s="1" t="s">
        <v>23</v>
      </c>
      <c r="E2" s="8">
        <f>+Datos!B9</f>
        <v>9.8635805532114595E-3</v>
      </c>
    </row>
    <row r="4" spans="1:10" x14ac:dyDescent="0.2">
      <c r="C4" t="s">
        <v>19</v>
      </c>
      <c r="D4" s="1" t="s">
        <v>20</v>
      </c>
      <c r="E4" s="1" t="s">
        <v>21</v>
      </c>
      <c r="F4" s="1" t="s">
        <v>22</v>
      </c>
      <c r="I4" s="3">
        <f>+H30</f>
        <v>2446961.7102209306</v>
      </c>
    </row>
    <row r="5" spans="1:10" x14ac:dyDescent="0.2">
      <c r="A5" s="7">
        <v>43586</v>
      </c>
      <c r="B5">
        <v>1</v>
      </c>
      <c r="C5" s="3">
        <f>+Datos!B11</f>
        <v>2446961</v>
      </c>
      <c r="D5" s="1">
        <f>+C5*$E$2</f>
        <v>24135.796934066868</v>
      </c>
      <c r="E5" s="1">
        <v>115000</v>
      </c>
      <c r="F5" s="1">
        <f>+C5+D5-E5</f>
        <v>2356096.7969340668</v>
      </c>
      <c r="H5" s="3">
        <f>+E5-D5</f>
        <v>90864.203065933136</v>
      </c>
      <c r="J5" s="3">
        <f>+I4-H5</f>
        <v>2356097.5071549974</v>
      </c>
    </row>
    <row r="6" spans="1:10" x14ac:dyDescent="0.2">
      <c r="A6" s="7">
        <v>43617</v>
      </c>
      <c r="B6">
        <v>2</v>
      </c>
      <c r="C6" s="3">
        <f>+F5</f>
        <v>2356096.7969340668</v>
      </c>
      <c r="D6" s="1">
        <f t="shared" ref="D6:D28" si="0">+C6*$E$2</f>
        <v>23239.550547722669</v>
      </c>
      <c r="E6" s="1">
        <v>115000</v>
      </c>
      <c r="F6" s="1">
        <f t="shared" ref="F6:F28" si="1">+C6+D6-E6</f>
        <v>2264336.3474817895</v>
      </c>
      <c r="H6" s="3">
        <f t="shared" ref="H6:H28" si="2">+E6-D6</f>
        <v>91760.449452277331</v>
      </c>
      <c r="J6" s="3">
        <f>+J5-H6</f>
        <v>2264337.0577027202</v>
      </c>
    </row>
    <row r="7" spans="1:10" x14ac:dyDescent="0.2">
      <c r="A7" s="7">
        <v>43647</v>
      </c>
      <c r="B7">
        <v>3</v>
      </c>
      <c r="C7" s="3">
        <f t="shared" ref="C7:C28" si="3">+F6</f>
        <v>2264336.3474817895</v>
      </c>
      <c r="D7" s="1">
        <f t="shared" si="0"/>
        <v>22334.463962951246</v>
      </c>
      <c r="E7" s="1">
        <v>115000</v>
      </c>
      <c r="F7" s="1">
        <f t="shared" si="1"/>
        <v>2171670.8114447407</v>
      </c>
      <c r="H7" s="3">
        <f t="shared" si="2"/>
        <v>92665.536037048762</v>
      </c>
      <c r="J7" s="3">
        <f t="shared" ref="J7:J28" si="4">+J6-H7</f>
        <v>2171671.5216656714</v>
      </c>
    </row>
    <row r="8" spans="1:10" x14ac:dyDescent="0.2">
      <c r="A8" s="7">
        <v>43678</v>
      </c>
      <c r="B8">
        <v>4</v>
      </c>
      <c r="C8" s="3">
        <f t="shared" si="3"/>
        <v>2171670.8114447407</v>
      </c>
      <c r="D8" s="1">
        <f t="shared" si="0"/>
        <v>21420.449983743296</v>
      </c>
      <c r="E8" s="1">
        <v>115000</v>
      </c>
      <c r="F8" s="1">
        <f t="shared" si="1"/>
        <v>2078091.2614284842</v>
      </c>
      <c r="H8" s="3">
        <f t="shared" si="2"/>
        <v>93579.550016256704</v>
      </c>
      <c r="J8" s="3">
        <f t="shared" si="4"/>
        <v>2078091.9716494146</v>
      </c>
    </row>
    <row r="9" spans="1:10" x14ac:dyDescent="0.2">
      <c r="A9" s="7">
        <v>43709</v>
      </c>
      <c r="B9">
        <v>5</v>
      </c>
      <c r="C9" s="3">
        <f t="shared" si="3"/>
        <v>2078091.2614284842</v>
      </c>
      <c r="D9" s="1">
        <f t="shared" si="0"/>
        <v>20497.420554024669</v>
      </c>
      <c r="E9" s="1">
        <v>115000</v>
      </c>
      <c r="F9" s="1">
        <f t="shared" si="1"/>
        <v>1983588.6819825089</v>
      </c>
      <c r="H9" s="3">
        <f t="shared" si="2"/>
        <v>94502.579445975338</v>
      </c>
      <c r="J9" s="3">
        <f t="shared" si="4"/>
        <v>1983589.3922034393</v>
      </c>
    </row>
    <row r="10" spans="1:10" x14ac:dyDescent="0.2">
      <c r="A10" s="7">
        <v>43739</v>
      </c>
      <c r="B10">
        <v>6</v>
      </c>
      <c r="C10" s="3">
        <f t="shared" si="3"/>
        <v>1983588.6819825089</v>
      </c>
      <c r="D10" s="1">
        <f t="shared" si="0"/>
        <v>19565.286749173025</v>
      </c>
      <c r="E10" s="1">
        <v>115000</v>
      </c>
      <c r="F10" s="1">
        <f t="shared" si="1"/>
        <v>1888153.9687316818</v>
      </c>
      <c r="H10" s="3">
        <f t="shared" si="2"/>
        <v>95434.713250826971</v>
      </c>
      <c r="J10" s="3">
        <f t="shared" si="4"/>
        <v>1888154.6789526122</v>
      </c>
    </row>
    <row r="11" spans="1:10" x14ac:dyDescent="0.2">
      <c r="A11" s="7">
        <v>43770</v>
      </c>
      <c r="B11">
        <v>7</v>
      </c>
      <c r="C11" s="3">
        <f t="shared" si="3"/>
        <v>1888153.9687316818</v>
      </c>
      <c r="D11" s="1">
        <f t="shared" si="0"/>
        <v>18623.958767450855</v>
      </c>
      <c r="E11" s="1">
        <v>115000</v>
      </c>
      <c r="F11" s="1">
        <f t="shared" si="1"/>
        <v>1791777.9274991327</v>
      </c>
      <c r="H11" s="3">
        <f t="shared" si="2"/>
        <v>96376.041232549149</v>
      </c>
      <c r="J11" s="3">
        <f t="shared" si="4"/>
        <v>1791778.6377200631</v>
      </c>
    </row>
    <row r="12" spans="1:10" x14ac:dyDescent="0.2">
      <c r="A12" s="7">
        <v>43800</v>
      </c>
      <c r="B12">
        <v>8</v>
      </c>
      <c r="C12" s="3">
        <f t="shared" si="3"/>
        <v>1791777.9274991327</v>
      </c>
      <c r="D12" s="1">
        <f t="shared" si="0"/>
        <v>17673.345921353979</v>
      </c>
      <c r="E12" s="1">
        <v>115000</v>
      </c>
      <c r="F12" s="1">
        <f t="shared" si="1"/>
        <v>1694451.2734204866</v>
      </c>
      <c r="H12" s="3">
        <f t="shared" si="2"/>
        <v>97326.654078646025</v>
      </c>
      <c r="J12" s="3">
        <f t="shared" si="4"/>
        <v>1694451.983641417</v>
      </c>
    </row>
    <row r="13" spans="1:10" x14ac:dyDescent="0.2">
      <c r="A13" s="7">
        <v>43831</v>
      </c>
      <c r="B13">
        <v>9</v>
      </c>
      <c r="C13" s="3">
        <f t="shared" si="3"/>
        <v>1694451.2734204866</v>
      </c>
      <c r="D13" s="1">
        <f t="shared" si="0"/>
        <v>16713.356628874706</v>
      </c>
      <c r="E13" s="1">
        <v>115000</v>
      </c>
      <c r="F13" s="1">
        <f t="shared" si="1"/>
        <v>1596164.6300493614</v>
      </c>
      <c r="H13" s="3">
        <f t="shared" si="2"/>
        <v>98286.64337112529</v>
      </c>
      <c r="J13" s="3">
        <f t="shared" si="4"/>
        <v>1596165.3402702918</v>
      </c>
    </row>
    <row r="14" spans="1:10" x14ac:dyDescent="0.2">
      <c r="A14" s="7">
        <v>43862</v>
      </c>
      <c r="B14">
        <v>10</v>
      </c>
      <c r="C14" s="3">
        <f t="shared" si="3"/>
        <v>1596164.6300493614</v>
      </c>
      <c r="D14" s="1">
        <f t="shared" si="0"/>
        <v>15743.898404678845</v>
      </c>
      <c r="E14" s="1">
        <v>115000</v>
      </c>
      <c r="F14" s="1">
        <f t="shared" si="1"/>
        <v>1496908.5284540402</v>
      </c>
      <c r="H14" s="3">
        <f t="shared" si="2"/>
        <v>99256.101595321161</v>
      </c>
      <c r="J14" s="3">
        <f t="shared" si="4"/>
        <v>1496909.2386749706</v>
      </c>
    </row>
    <row r="15" spans="1:10" x14ac:dyDescent="0.2">
      <c r="A15" s="7">
        <v>43891</v>
      </c>
      <c r="B15">
        <v>11</v>
      </c>
      <c r="C15" s="3">
        <f t="shared" si="3"/>
        <v>1496908.5284540402</v>
      </c>
      <c r="D15" s="1">
        <f t="shared" si="0"/>
        <v>14764.877851195653</v>
      </c>
      <c r="E15" s="1">
        <v>115000</v>
      </c>
      <c r="F15" s="1">
        <f t="shared" si="1"/>
        <v>1396673.4063052358</v>
      </c>
      <c r="H15" s="3">
        <f t="shared" si="2"/>
        <v>100235.12214880435</v>
      </c>
      <c r="J15" s="3">
        <f t="shared" si="4"/>
        <v>1396674.1165261662</v>
      </c>
    </row>
    <row r="16" spans="1:10" x14ac:dyDescent="0.2">
      <c r="A16" s="7">
        <v>43922</v>
      </c>
      <c r="B16">
        <v>12</v>
      </c>
      <c r="C16" s="3">
        <f t="shared" si="3"/>
        <v>1396673.4063052358</v>
      </c>
      <c r="D16" s="1">
        <f t="shared" si="0"/>
        <v>13776.200649619932</v>
      </c>
      <c r="E16" s="1">
        <v>115000</v>
      </c>
      <c r="F16" s="1">
        <f t="shared" si="1"/>
        <v>1295449.6069548558</v>
      </c>
      <c r="H16" s="3">
        <f t="shared" si="2"/>
        <v>101223.79935038007</v>
      </c>
      <c r="J16" s="3">
        <f t="shared" si="4"/>
        <v>1295450.3171757862</v>
      </c>
    </row>
    <row r="17" spans="1:10" x14ac:dyDescent="0.2">
      <c r="A17" s="7">
        <v>43952</v>
      </c>
      <c r="B17">
        <v>13</v>
      </c>
      <c r="C17" s="3">
        <f t="shared" si="3"/>
        <v>1295449.6069548558</v>
      </c>
      <c r="D17" s="1">
        <f t="shared" si="0"/>
        <v>12777.771550825344</v>
      </c>
      <c r="E17" s="1">
        <v>115000</v>
      </c>
      <c r="F17" s="1">
        <f t="shared" si="1"/>
        <v>1193227.3785056812</v>
      </c>
      <c r="H17" s="3">
        <f t="shared" si="2"/>
        <v>102222.22844917465</v>
      </c>
      <c r="J17" s="3">
        <f t="shared" si="4"/>
        <v>1193228.0887266116</v>
      </c>
    </row>
    <row r="18" spans="1:10" x14ac:dyDescent="0.2">
      <c r="A18" s="7">
        <v>43983</v>
      </c>
      <c r="B18">
        <v>14</v>
      </c>
      <c r="C18" s="3">
        <f t="shared" si="3"/>
        <v>1193227.3785056812</v>
      </c>
      <c r="D18" s="1">
        <f t="shared" si="0"/>
        <v>11769.494366188126</v>
      </c>
      <c r="E18" s="1">
        <v>115000</v>
      </c>
      <c r="F18" s="1">
        <f t="shared" si="1"/>
        <v>1089996.8728718692</v>
      </c>
      <c r="H18" s="3">
        <f t="shared" si="2"/>
        <v>103230.50563381187</v>
      </c>
      <c r="J18" s="3">
        <f t="shared" si="4"/>
        <v>1089997.5830927996</v>
      </c>
    </row>
    <row r="19" spans="1:10" x14ac:dyDescent="0.2">
      <c r="A19" s="7">
        <v>44013</v>
      </c>
      <c r="B19">
        <v>15</v>
      </c>
      <c r="C19" s="3">
        <f t="shared" si="3"/>
        <v>1089996.8728718692</v>
      </c>
      <c r="D19" s="1">
        <f t="shared" si="0"/>
        <v>10751.271958320272</v>
      </c>
      <c r="E19" s="1">
        <v>115000</v>
      </c>
      <c r="F19" s="1">
        <f t="shared" si="1"/>
        <v>985748.14483018941</v>
      </c>
      <c r="H19" s="3">
        <f t="shared" si="2"/>
        <v>104248.72804167973</v>
      </c>
      <c r="J19" s="3">
        <f t="shared" si="4"/>
        <v>985748.85505111993</v>
      </c>
    </row>
    <row r="20" spans="1:10" x14ac:dyDescent="0.2">
      <c r="A20" s="7">
        <v>44044</v>
      </c>
      <c r="B20">
        <v>16</v>
      </c>
      <c r="C20" s="3">
        <f t="shared" si="3"/>
        <v>985748.14483018941</v>
      </c>
      <c r="D20" s="1">
        <f t="shared" si="0"/>
        <v>9723.0062317113297</v>
      </c>
      <c r="E20" s="1">
        <v>115000</v>
      </c>
      <c r="F20" s="1">
        <f t="shared" si="1"/>
        <v>880471.15106190077</v>
      </c>
      <c r="H20" s="3">
        <f t="shared" si="2"/>
        <v>105276.99376828867</v>
      </c>
      <c r="J20" s="3">
        <f t="shared" si="4"/>
        <v>880471.86128283129</v>
      </c>
    </row>
    <row r="21" spans="1:10" x14ac:dyDescent="0.2">
      <c r="A21" s="7">
        <v>44075</v>
      </c>
      <c r="B21">
        <v>17</v>
      </c>
      <c r="C21" s="3">
        <f t="shared" si="3"/>
        <v>880471.15106190077</v>
      </c>
      <c r="D21" s="1">
        <f t="shared" si="0"/>
        <v>8684.598123277874</v>
      </c>
      <c r="E21" s="1">
        <v>115000</v>
      </c>
      <c r="F21" s="1">
        <f t="shared" si="1"/>
        <v>774155.74918517866</v>
      </c>
      <c r="H21" s="3">
        <f t="shared" si="2"/>
        <v>106315.40187672213</v>
      </c>
      <c r="J21" s="3">
        <f t="shared" si="4"/>
        <v>774156.45940610918</v>
      </c>
    </row>
    <row r="22" spans="1:10" x14ac:dyDescent="0.2">
      <c r="A22" s="7">
        <v>44105</v>
      </c>
      <c r="B22">
        <v>18</v>
      </c>
      <c r="C22" s="3">
        <f t="shared" si="3"/>
        <v>774155.74918517866</v>
      </c>
      <c r="D22" s="1">
        <f t="shared" si="0"/>
        <v>7635.9475928197762</v>
      </c>
      <c r="E22" s="1">
        <v>115000</v>
      </c>
      <c r="F22" s="1">
        <f t="shared" si="1"/>
        <v>666791.69677799847</v>
      </c>
      <c r="H22" s="3">
        <f t="shared" si="2"/>
        <v>107364.05240718022</v>
      </c>
      <c r="J22" s="3">
        <f t="shared" si="4"/>
        <v>666792.40699892899</v>
      </c>
    </row>
    <row r="23" spans="1:10" x14ac:dyDescent="0.2">
      <c r="A23" s="7">
        <v>44136</v>
      </c>
      <c r="B23">
        <v>19</v>
      </c>
      <c r="C23" s="3">
        <f t="shared" si="3"/>
        <v>666791.69677799847</v>
      </c>
      <c r="D23" s="1">
        <f t="shared" si="0"/>
        <v>6576.9536133823376</v>
      </c>
      <c r="E23" s="1">
        <v>115000</v>
      </c>
      <c r="F23" s="1">
        <f t="shared" si="1"/>
        <v>558368.65039138077</v>
      </c>
      <c r="H23" s="3">
        <f t="shared" si="2"/>
        <v>108423.04638661766</v>
      </c>
      <c r="J23" s="3">
        <f t="shared" si="4"/>
        <v>558369.36061231128</v>
      </c>
    </row>
    <row r="24" spans="1:10" x14ac:dyDescent="0.2">
      <c r="A24" s="7">
        <v>44166</v>
      </c>
      <c r="B24">
        <v>20</v>
      </c>
      <c r="C24" s="3">
        <f t="shared" si="3"/>
        <v>558368.65039138077</v>
      </c>
      <c r="D24" s="1">
        <f t="shared" si="0"/>
        <v>5507.5141615233515</v>
      </c>
      <c r="E24" s="1">
        <v>115000</v>
      </c>
      <c r="F24" s="1">
        <f t="shared" si="1"/>
        <v>448876.16455290408</v>
      </c>
      <c r="H24" s="3">
        <f t="shared" si="2"/>
        <v>109492.48583847666</v>
      </c>
      <c r="J24" s="3">
        <f t="shared" si="4"/>
        <v>448876.8747738346</v>
      </c>
    </row>
    <row r="25" spans="1:10" x14ac:dyDescent="0.2">
      <c r="A25" s="7">
        <v>44197</v>
      </c>
      <c r="B25">
        <v>21</v>
      </c>
      <c r="C25" s="3">
        <f t="shared" si="3"/>
        <v>448876.16455290408</v>
      </c>
      <c r="D25" s="1">
        <f t="shared" si="0"/>
        <v>4427.5262074841721</v>
      </c>
      <c r="E25" s="1">
        <v>115000</v>
      </c>
      <c r="F25" s="1">
        <f t="shared" si="1"/>
        <v>338303.69076038827</v>
      </c>
      <c r="H25" s="3">
        <f t="shared" si="2"/>
        <v>110572.47379251583</v>
      </c>
      <c r="J25" s="3">
        <f t="shared" si="4"/>
        <v>338304.40098131879</v>
      </c>
    </row>
    <row r="26" spans="1:10" x14ac:dyDescent="0.2">
      <c r="A26" s="7">
        <v>44228</v>
      </c>
      <c r="B26">
        <v>22</v>
      </c>
      <c r="C26" s="3">
        <f t="shared" si="3"/>
        <v>338303.69076038827</v>
      </c>
      <c r="D26" s="1">
        <f t="shared" si="0"/>
        <v>3336.8857052638291</v>
      </c>
      <c r="E26" s="1">
        <v>115000</v>
      </c>
      <c r="F26" s="1">
        <f t="shared" si="1"/>
        <v>226640.57646565209</v>
      </c>
      <c r="H26" s="3">
        <f t="shared" si="2"/>
        <v>111663.11429473617</v>
      </c>
      <c r="J26" s="3">
        <f t="shared" si="4"/>
        <v>226641.28668658261</v>
      </c>
    </row>
    <row r="27" spans="1:10" x14ac:dyDescent="0.2">
      <c r="A27" s="7">
        <v>44256</v>
      </c>
      <c r="B27">
        <v>23</v>
      </c>
      <c r="C27" s="3">
        <f t="shared" si="3"/>
        <v>226640.57646565209</v>
      </c>
      <c r="D27" s="1">
        <f t="shared" si="0"/>
        <v>2235.4875825952408</v>
      </c>
      <c r="E27" s="1">
        <v>115000</v>
      </c>
      <c r="F27" s="1">
        <f t="shared" si="1"/>
        <v>113876.06404824732</v>
      </c>
      <c r="H27" s="3">
        <f t="shared" si="2"/>
        <v>112764.51241740475</v>
      </c>
      <c r="J27" s="3">
        <f t="shared" si="4"/>
        <v>113876.77426917785</v>
      </c>
    </row>
    <row r="28" spans="1:10" x14ac:dyDescent="0.2">
      <c r="A28" s="7">
        <v>44287</v>
      </c>
      <c r="B28">
        <v>24</v>
      </c>
      <c r="C28" s="3">
        <f t="shared" si="3"/>
        <v>113876.06404824732</v>
      </c>
      <c r="D28" s="1">
        <f t="shared" si="0"/>
        <v>1123.2257308225549</v>
      </c>
      <c r="E28" s="1">
        <v>115000</v>
      </c>
      <c r="F28" s="1">
        <f t="shared" si="1"/>
        <v>-0.71022093012288678</v>
      </c>
      <c r="H28" s="3">
        <f t="shared" si="2"/>
        <v>113876.77426917745</v>
      </c>
      <c r="J28" s="3">
        <f t="shared" si="4"/>
        <v>4.0745362639427185E-10</v>
      </c>
    </row>
    <row r="30" spans="1:10" x14ac:dyDescent="0.2">
      <c r="H30" s="3">
        <f>SUM(H5:H29)</f>
        <v>2446961.7102209306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Costo amortizado (2)</vt:lpstr>
      <vt:lpstr>Datos</vt:lpstr>
      <vt:lpstr>VP</vt:lpstr>
      <vt:lpstr>Costo amortizado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Zuñiga</dc:creator>
  <cp:lastModifiedBy>Jorge Zuñiga</cp:lastModifiedBy>
  <dcterms:created xsi:type="dcterms:W3CDTF">2020-07-15T17:45:11Z</dcterms:created>
  <dcterms:modified xsi:type="dcterms:W3CDTF">2024-11-15T18:37:46Z</dcterms:modified>
</cp:coreProperties>
</file>