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C:\AMS\KINGSTON NEGRA\CURSOS\COFIDE\28-05-2025 IVA EN DIFERENTES REGIMENES\"/>
    </mc:Choice>
  </mc:AlternateContent>
  <xr:revisionPtr revIDLastSave="0" documentId="13_ncr:1_{051F23E3-8529-4C36-9C8E-9D2B3DBF4C82}" xr6:coauthVersionLast="47" xr6:coauthVersionMax="47" xr10:uidLastSave="{00000000-0000-0000-0000-000000000000}"/>
  <bookViews>
    <workbookView xWindow="-120" yWindow="-120" windowWidth="29040" windowHeight="15720" activeTab="1" xr2:uid="{C960E0DB-5351-4275-8A46-E375415A058D}"/>
  </bookViews>
  <sheets>
    <sheet name="FACTOR" sheetId="1" r:id="rId1"/>
    <sheet name="COMPENSACION" sheetId="2" r:id="rId2"/>
    <sheet name="PF ARRENDAMIENTOI" sheetId="3" r:id="rId3"/>
    <sheet name="IVARG" sheetId="4" r:id="rId4"/>
    <sheet name="IVAR" sheetId="5" r:id="rId5"/>
    <sheet name="NOBJETO" sheetId="6" r:id="rId6"/>
    <sheet name="RIVA" sheetId="7" r:id="rId7"/>
    <sheet name="DIOT2025"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8" i="8" l="1"/>
  <c r="D45" i="8"/>
  <c r="B45" i="8"/>
  <c r="C108" i="8"/>
  <c r="C102" i="8"/>
  <c r="C101" i="8"/>
  <c r="C100" i="8"/>
  <c r="C99" i="8"/>
  <c r="C100" i="4" l="1"/>
  <c r="C76" i="4"/>
  <c r="C57" i="4"/>
  <c r="C118" i="4"/>
  <c r="C20" i="5"/>
  <c r="C16" i="5" s="1"/>
  <c r="C13" i="5"/>
  <c r="C22" i="5" s="1"/>
  <c r="C8" i="5"/>
  <c r="C7" i="5"/>
  <c r="B94" i="4"/>
  <c r="C84" i="4"/>
  <c r="C93" i="4" s="1"/>
  <c r="C99" i="4" s="1"/>
  <c r="C75" i="4"/>
  <c r="C74" i="4"/>
  <c r="C77" i="4" s="1"/>
  <c r="C79" i="4" s="1"/>
  <c r="C62" i="4"/>
  <c r="C61" i="4" s="1"/>
  <c r="C55" i="4"/>
  <c r="C50" i="4"/>
  <c r="C46" i="4"/>
  <c r="C45" i="4"/>
  <c r="C44" i="4"/>
  <c r="C40" i="4"/>
  <c r="C39" i="4"/>
  <c r="C20" i="4"/>
  <c r="C19" i="4"/>
  <c r="C12" i="4"/>
  <c r="C11" i="4"/>
  <c r="C35" i="4" s="1"/>
  <c r="C7" i="4"/>
  <c r="C6" i="4"/>
  <c r="C34" i="4" s="1"/>
  <c r="C25" i="5" l="1"/>
  <c r="C27" i="5" s="1"/>
  <c r="C37" i="4"/>
  <c r="C97" i="4" s="1"/>
  <c r="C102" i="4" s="1"/>
  <c r="C104" i="4" s="1"/>
  <c r="B93" i="4"/>
  <c r="B92" i="4"/>
  <c r="B91" i="4"/>
  <c r="C18" i="4"/>
  <c r="C105" i="4" l="1"/>
  <c r="C107" i="4" s="1"/>
  <c r="E31" i="3" l="1"/>
  <c r="E30" i="3"/>
  <c r="D28" i="3"/>
  <c r="E28" i="3"/>
  <c r="C28" i="3"/>
  <c r="D17" i="3"/>
  <c r="E17" i="3"/>
  <c r="D18" i="3"/>
  <c r="E18" i="3"/>
  <c r="D19" i="3"/>
  <c r="E19" i="3"/>
  <c r="D20" i="3"/>
  <c r="E20" i="3" s="1"/>
  <c r="D21" i="3"/>
  <c r="E21" i="3"/>
  <c r="D22" i="3"/>
  <c r="E22" i="3"/>
  <c r="D23" i="3"/>
  <c r="E23" i="3"/>
  <c r="D24" i="3"/>
  <c r="E24" i="3"/>
  <c r="D25" i="3"/>
  <c r="E25" i="3"/>
  <c r="D26" i="3"/>
  <c r="E26" i="3"/>
  <c r="D27" i="3"/>
  <c r="E27" i="3" s="1"/>
  <c r="D16" i="3"/>
  <c r="E16" i="3" s="1"/>
  <c r="D12" i="3"/>
  <c r="E12" i="3"/>
  <c r="C12" i="3"/>
  <c r="E11" i="3"/>
  <c r="D11" i="3"/>
  <c r="E10" i="3"/>
  <c r="D10" i="3"/>
  <c r="F47" i="1"/>
  <c r="E42" i="1"/>
  <c r="G42" i="1" s="1"/>
  <c r="H42" i="1" s="1"/>
  <c r="E41" i="1"/>
  <c r="G41" i="1" s="1"/>
  <c r="H41" i="1" s="1"/>
  <c r="E40" i="1"/>
  <c r="G40" i="1" s="1"/>
  <c r="H40" i="1" s="1"/>
  <c r="E39" i="1"/>
  <c r="G39" i="1" s="1"/>
  <c r="H39" i="1" s="1"/>
  <c r="E38" i="1"/>
  <c r="G38" i="1" s="1"/>
  <c r="H38" i="1" s="1"/>
  <c r="E37" i="1"/>
  <c r="G37" i="1" s="1"/>
  <c r="H37" i="1" s="1"/>
  <c r="E36" i="1"/>
  <c r="G36" i="1" s="1"/>
  <c r="H36" i="1" s="1"/>
  <c r="E35" i="1"/>
  <c r="G35" i="1" s="1"/>
  <c r="H35" i="1" s="1"/>
  <c r="E34" i="1"/>
  <c r="G34" i="1" s="1"/>
  <c r="H34" i="1" s="1"/>
  <c r="E33" i="1"/>
  <c r="G33" i="1" s="1"/>
  <c r="H33" i="1" s="1"/>
  <c r="E32" i="1"/>
  <c r="G32" i="1" s="1"/>
  <c r="H32" i="1" s="1"/>
  <c r="E31" i="1"/>
  <c r="G31" i="1" s="1"/>
  <c r="H31" i="1" s="1"/>
  <c r="G13" i="1"/>
  <c r="G14" i="1"/>
  <c r="G15" i="1"/>
  <c r="G16" i="1"/>
  <c r="G17" i="1"/>
  <c r="G18" i="1"/>
  <c r="G19" i="1"/>
  <c r="G20" i="1"/>
  <c r="G21" i="1"/>
  <c r="G22" i="1"/>
  <c r="G11" i="1"/>
  <c r="H11" i="1" s="1"/>
  <c r="H13" i="1"/>
  <c r="H14" i="1"/>
  <c r="H15" i="1"/>
  <c r="H16" i="1"/>
  <c r="H17" i="1"/>
  <c r="H18" i="1"/>
  <c r="H19" i="1"/>
  <c r="H20" i="1"/>
  <c r="H21" i="1"/>
  <c r="H22" i="1"/>
  <c r="E12" i="1"/>
  <c r="G12" i="1" s="1"/>
  <c r="H12" i="1" s="1"/>
  <c r="E13" i="1"/>
  <c r="E14" i="1"/>
  <c r="E15" i="1"/>
  <c r="E16" i="1"/>
  <c r="E17" i="1"/>
  <c r="E18" i="1"/>
  <c r="E19" i="1"/>
  <c r="E20" i="1"/>
  <c r="E21" i="1"/>
  <c r="E22" i="1"/>
  <c r="E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B6" authorId="0" shapeId="0" xr:uid="{83F655B1-FA93-4A23-B0B5-4A06C2EE0714}">
      <text>
        <r>
          <rPr>
            <b/>
            <sz val="9"/>
            <color indexed="81"/>
            <rFont val="Tahoma"/>
            <family val="2"/>
          </rPr>
          <t>Estimulo de la región fronteriza norte y/o sur</t>
        </r>
      </text>
    </comment>
    <comment ref="B11" authorId="0" shapeId="0" xr:uid="{B9735935-496A-4141-88A2-75226CE66CE8}">
      <text>
        <r>
          <rPr>
            <b/>
            <sz val="9"/>
            <color indexed="81"/>
            <rFont val="Tahoma"/>
            <family val="2"/>
          </rPr>
          <t>Artículo 1° LIVA</t>
        </r>
      </text>
    </comment>
    <comment ref="B16" authorId="0" shapeId="0" xr:uid="{E4BD41CD-2F4A-42DD-970B-4DFA7B8A9D6C}">
      <text>
        <r>
          <rPr>
            <b/>
            <sz val="9"/>
            <color indexed="81"/>
            <rFont val="Tahoma"/>
            <family val="2"/>
          </rPr>
          <t>Artículo 2-A LIVA</t>
        </r>
      </text>
    </comment>
    <comment ref="B17" authorId="0" shapeId="0" xr:uid="{7873F9D8-2ACA-468E-9AEE-0C48A7AE8D49}">
      <text>
        <r>
          <rPr>
            <b/>
            <sz val="9"/>
            <color indexed="81"/>
            <rFont val="Tahoma"/>
            <family val="2"/>
          </rPr>
          <t>Artículo 2-A LIVA</t>
        </r>
      </text>
    </comment>
    <comment ref="B19" authorId="0" shapeId="0" xr:uid="{AB3986D9-6DD2-47C5-BD95-B0553DF78C5D}">
      <text>
        <r>
          <rPr>
            <b/>
            <sz val="9"/>
            <color indexed="81"/>
            <rFont val="Tahoma"/>
            <family val="2"/>
          </rPr>
          <t>Artículo 9 (enajenación de bienes), 15 (prestación de servicios), 20 (uso o goce termporal de bienes), 25 (importación de bienes)</t>
        </r>
      </text>
    </comment>
    <comment ref="B106" authorId="1" shapeId="0" xr:uid="{51DA9FC6-6BA0-4100-B993-D43D7D03F775}">
      <text>
        <r>
          <rPr>
            <b/>
            <sz val="9"/>
            <color indexed="81"/>
            <rFont val="Tahoma"/>
            <family val="2"/>
          </rPr>
          <t>Devolución inmediata de saldo a favor del IVA a personas que retengan el impuesto por la adquisición de desperdicios
4.1.1.</t>
        </r>
        <r>
          <rPr>
            <sz val="9"/>
            <color indexed="81"/>
            <rFont val="Tahoma"/>
            <family val="2"/>
          </rPr>
          <t xml:space="preserve"> Para los efectos del artículo 1o.-A, fracción II, inciso b) de la Ley del IVA, las personas morales cuya actividad exclusiva corresponda a la comercialización de desperdicios que hayan efectuado la retención del IVA y que se les hubiere retenido el IVA, por las operaciones a que se refiere el citado artículo, cuando en el cálculo del pago mensual a que se refiere el artículo 5o.-D, tercer párrafo de dicha Ley resulte saldo a favor, podrán obtener la devolución inmediata de dicho saldo disminuyéndolo del monto del impuesto que hubieren retenido por las operaciones mencionadas en el mismo periodo y hasta por dicho monto.
 La disminución a que se refiere la presente regla, solamente procederá hasta por el monto del impuesto retenido.
 Las cantidades por las cuales se hubiese obtenido la devolución inmediata en los términos de esta regla, no podrán acreditarse en declaraciones posteriores, ni ser objeto de compensación.
 LIVA 1o.-A, 5o.-D, RMF 4.1.2.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B6" authorId="0" shapeId="0" xr:uid="{8D5AC29E-BD72-4EEC-9D46-28A3DFB3DC4F}">
      <text>
        <r>
          <rPr>
            <b/>
            <sz val="9"/>
            <color indexed="81"/>
            <rFont val="Tahoma"/>
            <family val="2"/>
          </rPr>
          <t>Artículo 1° LIVA</t>
        </r>
      </text>
    </comment>
    <comment ref="B7" authorId="0" shapeId="0" xr:uid="{B76F32E5-5490-43F1-BA1F-447B7CBB15FC}">
      <text>
        <r>
          <rPr>
            <b/>
            <sz val="9"/>
            <color indexed="81"/>
            <rFont val="Tahoma"/>
            <family val="2"/>
          </rPr>
          <t>Artículo 2-A LIVA</t>
        </r>
      </text>
    </comment>
    <comment ref="B26" authorId="1" shapeId="0" xr:uid="{5816986E-009B-4337-AB09-8B949C9E3534}">
      <text>
        <r>
          <rPr>
            <b/>
            <sz val="9"/>
            <color indexed="81"/>
            <rFont val="Tahoma"/>
            <family val="2"/>
          </rPr>
          <t>Devolución inmediata de saldo a favor del IVA a personas que retengan el impuesto por la adquisición de desperdicios
4.1.1.</t>
        </r>
        <r>
          <rPr>
            <sz val="9"/>
            <color indexed="81"/>
            <rFont val="Tahoma"/>
            <family val="2"/>
          </rPr>
          <t xml:space="preserve"> Para los efectos del artículo 1o.-A, fracción II, inciso b) de la Ley del IVA, las personas morales cuya actividad exclusiva corresponda a la comercialización de desperdicios que hayan efectuado la retención del IVA y que se les hubiere retenido el IVA, por las operaciones a que se refiere el citado artículo, cuando en el cálculo del pago mensual a que se refiere el artículo 5o.-D, tercer párrafo de dicha Ley resulte saldo a favor, podrán obtener la devolución inmediata de dicho saldo disminuyéndolo del monto del impuesto que hubieren retenido por las operaciones mencionadas en el mismo periodo y hasta por dicho monto.
 La disminución a que se refiere la presente regla, solamente procederá hasta por el monto del impuesto retenido.
 Las cantidades por las cuales se hubiese obtenido la devolución inmediata en los términos de esta regla, no podrán acreditarse en declaraciones posteriores, ni ser objeto de compensación.
 LIVA 1o.-A, 5o.-D, RMF 4.1.2.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33" authorId="0" shapeId="0" xr:uid="{8FBC01D0-9F3F-4ECA-B9CB-B99C0E8B01CC}">
      <text>
        <r>
          <rPr>
            <b/>
            <sz val="9"/>
            <color indexed="81"/>
            <rFont val="Tahoma"/>
            <family val="2"/>
          </rPr>
          <t>Artículo 3 tercer párrafo de LIVA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MENMON</author>
    <author>Usuario</author>
  </authors>
  <commentList>
    <comment ref="B7" authorId="0" shapeId="0" xr:uid="{58255E50-5AC8-4663-9AF0-D68C94DF3650}">
      <text>
        <r>
          <rPr>
            <b/>
            <sz val="9"/>
            <color indexed="81"/>
            <rFont val="Tahoma"/>
            <family val="2"/>
          </rPr>
          <t>Valor  Descripción
   -------  --------------
   00  Seleccione...
   04  Proveedor Nacional 
   05  Proveedor Extranjero
   15  Proveedor Global</t>
        </r>
      </text>
    </comment>
    <comment ref="C7" authorId="0" shapeId="0" xr:uid="{A96A0AE9-FDA3-412A-8543-82B50EB145D4}">
      <text>
        <r>
          <rPr>
            <b/>
            <sz val="9"/>
            <color indexed="81"/>
            <rFont val="Tahoma"/>
            <family val="2"/>
          </rPr>
          <t>Proveedor Nacional
02 Enajenación de bienes
03 Prestación de Servicios Profesionales
06 Uso o goce temporal de bienes
08 Importación por transferencia virtual
85 Otros
Proveedor Extranjero
02 Enajenación de bienes
03 Prestación de Servicios Profesionales
07 Importación de bienes o servicios
Proveedor Global
87 Operaciones globales</t>
        </r>
      </text>
    </comment>
    <comment ref="D7" authorId="0" shapeId="0" xr:uid="{D1D578A6-DB61-4328-ADA3-113D99DE18EF}">
      <text>
        <r>
          <rPr>
            <b/>
            <sz val="9"/>
            <color indexed="81"/>
            <rFont val="Tahoma"/>
            <family val="2"/>
          </rPr>
          <t>Debe corresponder a una clave del Registro Federal de Contribuyentes emitida por el SAT, ya que se valida su existencia
en las bases institucionales.
Para el tipo de proveedor global se coloca XAXX010101000.</t>
        </r>
      </text>
    </comment>
    <comment ref="E7" authorId="0" shapeId="0" xr:uid="{758802B1-00A5-4A4A-AE51-B0997BB2A759}">
      <text>
        <r>
          <rPr>
            <b/>
            <sz val="9"/>
            <color indexed="81"/>
            <rFont val="Tahoma"/>
            <family val="2"/>
          </rPr>
          <t>Acepta caracteres especiales.
Acepta valores [a-z (incluso ñ) y &amp;].
Para los tipos de tercero nacional y global el campo se queda vacío.</t>
        </r>
      </text>
    </comment>
    <comment ref="F7" authorId="0" shapeId="0" xr:uid="{63BF305B-05ED-4E1E-8834-23BD9CFE8765}">
      <text>
        <r>
          <rPr>
            <b/>
            <sz val="9"/>
            <color indexed="81"/>
            <rFont val="Tahoma"/>
            <family val="2"/>
          </rPr>
          <t>Acepta caracteres especiales.
Acepta valores [a-z (incluso ñ) y &amp;].
Para los tipos de tercero nacional y global el campo se queda vacío.</t>
        </r>
      </text>
    </comment>
    <comment ref="G7" authorId="0" shapeId="0" xr:uid="{E361C112-D9FE-46A9-9D43-F5E108C2EA98}">
      <text>
        <r>
          <rPr>
            <b/>
            <sz val="9"/>
            <color indexed="81"/>
            <rFont val="Tahoma"/>
            <family val="2"/>
          </rPr>
          <t>Obligatorio para el tipo de tercero extranjero</t>
        </r>
      </text>
    </comment>
    <comment ref="H7" authorId="1" shapeId="0" xr:uid="{6B011030-D3C3-4D66-8E06-EBB671798AFC}">
      <text>
        <r>
          <rPr>
            <b/>
            <sz val="9"/>
            <color indexed="81"/>
            <rFont val="Tahoma"/>
            <family val="2"/>
          </rPr>
          <t>Obligatorio cuando el valor del campo País o jurisdicción de residencia fiscal sea ZZZ (Otro).
Si el valor del campo País o jurisdicción de residencia fiscal es diferente a ZZZ (Otro), el campo se queda vacío.
Para los tipos de tercero nacional y global el campo se queda vacío.</t>
        </r>
      </text>
    </comment>
    <comment ref="B15" authorId="0" shapeId="0" xr:uid="{FC1046BC-ADAB-4747-83EE-21C870F33A5F}">
      <text>
        <r>
          <rPr>
            <b/>
            <sz val="9"/>
            <color indexed="81"/>
            <rFont val="Tahoma"/>
            <family val="2"/>
          </rPr>
          <t>No permite decimales.
Acepta cero.</t>
        </r>
      </text>
    </comment>
    <comment ref="C15" authorId="0" shapeId="0" xr:uid="{4466581C-FD5D-4F40-82B4-F35020E0E235}">
      <text>
        <r>
          <rPr>
            <b/>
            <sz val="9"/>
            <color indexed="81"/>
            <rFont val="Tahoma"/>
            <family val="2"/>
          </rPr>
          <t>No permite decimales.
Acepta cero.</t>
        </r>
      </text>
    </comment>
    <comment ref="D15" authorId="1" shapeId="0" xr:uid="{4638B36B-E6B3-41FD-A4D6-2CCFD184FEB0}">
      <text>
        <r>
          <rPr>
            <b/>
            <sz val="9"/>
            <color indexed="81"/>
            <rFont val="Tahoma"/>
            <family val="2"/>
          </rPr>
          <t>No permite decimales.
Acepta cero.
Se ingresa monto cuando el valor del campo Valor total de actos o actividades pagadas / Actos o actividades pagados en la región fronteriza norte es mayor a cero.</t>
        </r>
      </text>
    </comment>
    <comment ref="E15" authorId="1" shapeId="0" xr:uid="{DF31A40B-EDB9-4C4D-8F51-75D1C3EC5799}">
      <text>
        <r>
          <rPr>
            <b/>
            <sz val="9"/>
            <color indexed="81"/>
            <rFont val="Tahoma"/>
            <family val="2"/>
          </rPr>
          <t>No permite decimales.
Acepta cero.
Se ingresa monto cuando el valor del campo Valor total de actos o actividades pagadas / Actos o actividades pagados en la región fronteriza norte es mayor a cero.</t>
        </r>
      </text>
    </comment>
    <comment ref="B20" authorId="1" shapeId="0" xr:uid="{0C8DDA7E-15A2-4FCC-9048-D3F459B252FA}">
      <text>
        <r>
          <rPr>
            <b/>
            <sz val="9"/>
            <color indexed="81"/>
            <rFont val="Tahoma"/>
            <family val="2"/>
          </rPr>
          <t>No permite decimales.
Acepta cero.
Se ingresa monto cuando el valor del campo Asociado a actividades por las cuales se aplicó una proporción / Actos o actividades pagados en la región fronteriza norte es mayor a cero.</t>
        </r>
      </text>
    </comment>
    <comment ref="C20" authorId="0" shapeId="0" xr:uid="{B3718CD9-0381-4E62-83C7-7C0D3E5E6951}">
      <text>
        <r>
          <rPr>
            <b/>
            <sz val="9"/>
            <color indexed="81"/>
            <rFont val="Tahoma"/>
            <family val="2"/>
          </rPr>
          <t>No permite decimales.
Acepta cero.</t>
        </r>
      </text>
    </comment>
    <comment ref="D20" authorId="0" shapeId="0" xr:uid="{919EA6BD-E428-4D60-86DE-DB28945556FD}">
      <text>
        <r>
          <rPr>
            <b/>
            <sz val="9"/>
            <color indexed="81"/>
            <rFont val="Tahoma"/>
            <family val="2"/>
          </rPr>
          <t>No permite decimales.
Acepta cero.</t>
        </r>
      </text>
    </comment>
    <comment ref="E20" authorId="0" shapeId="0" xr:uid="{85BCC8E3-F500-4C49-B354-86A29F9B4470}">
      <text>
        <r>
          <rPr>
            <b/>
            <sz val="9"/>
            <color indexed="81"/>
            <rFont val="Tahoma"/>
            <family val="2"/>
          </rPr>
          <t>No permite decimales.
Acepta cero.</t>
        </r>
      </text>
    </comment>
    <comment ref="B29" authorId="0" shapeId="0" xr:uid="{A4170D15-70D7-478C-9B81-D7DBAF04C2AF}">
      <text>
        <r>
          <rPr>
            <b/>
            <sz val="9"/>
            <color indexed="81"/>
            <rFont val="Tahoma"/>
            <family val="2"/>
          </rPr>
          <t>No permite decimales.
Acepta cero.</t>
        </r>
      </text>
    </comment>
    <comment ref="C29" authorId="0" shapeId="0" xr:uid="{35C81CAB-28D6-4FD8-B1B3-6B566F6FF3FD}">
      <text>
        <r>
          <rPr>
            <b/>
            <sz val="9"/>
            <color indexed="81"/>
            <rFont val="Tahoma"/>
            <family val="2"/>
          </rPr>
          <t>No permite decimales.
Acepta cero.</t>
        </r>
      </text>
    </comment>
    <comment ref="D29" authorId="0" shapeId="0" xr:uid="{092C6CAD-60EC-4788-AFF4-4769193D12A3}">
      <text>
        <r>
          <rPr>
            <b/>
            <sz val="9"/>
            <color indexed="81"/>
            <rFont val="Tahoma"/>
            <family val="2"/>
          </rPr>
          <t>No permite decimales.
Acepta cero.
Se ingresa monto cuando el valor del campo Valor total de actos o actividades pagadas / Actos o actividades pagados en la región fronteriza sur es mayor a cero.</t>
        </r>
      </text>
    </comment>
    <comment ref="E29" authorId="1" shapeId="0" xr:uid="{9A97E52F-1254-4D27-9CE2-09DE681DFF21}">
      <text>
        <r>
          <rPr>
            <b/>
            <sz val="9"/>
            <color indexed="81"/>
            <rFont val="Tahoma"/>
            <family val="2"/>
          </rPr>
          <t>No permite decimales.
Acepta cero.
Se ingresa monto cuando el valor del campo Valor total de actos o actividades pagadas / Actos o actividades pagados en la región fronteriza sur es mayor a cero.</t>
        </r>
      </text>
    </comment>
    <comment ref="B34" authorId="0" shapeId="0" xr:uid="{BD2BC66C-BF9E-4F4B-91FB-8A0BEC55C50C}">
      <text>
        <r>
          <rPr>
            <b/>
            <sz val="9"/>
            <color indexed="81"/>
            <rFont val="Tahoma"/>
            <family val="2"/>
          </rPr>
          <t>No permite decimales.
Acepta cero.</t>
        </r>
      </text>
    </comment>
    <comment ref="C34" authorId="0" shapeId="0" xr:uid="{D7EAAF5E-E81A-4666-917B-096C2355B6A5}">
      <text>
        <r>
          <rPr>
            <b/>
            <sz val="9"/>
            <color indexed="81"/>
            <rFont val="Tahoma"/>
            <family val="2"/>
          </rPr>
          <t>No permite decimales.
Acepta cero.</t>
        </r>
      </text>
    </comment>
    <comment ref="D34" authorId="0" shapeId="0" xr:uid="{A9438464-D3FD-46A1-B293-0BF3E5C93A04}">
      <text>
        <r>
          <rPr>
            <b/>
            <sz val="9"/>
            <color indexed="81"/>
            <rFont val="Tahoma"/>
            <family val="2"/>
          </rPr>
          <t>No permite decimales.
Acepta cero.</t>
        </r>
      </text>
    </comment>
    <comment ref="E34" authorId="0" shapeId="0" xr:uid="{644F13BE-B29D-4651-A3A0-1ADBDCC9EFEF}">
      <text>
        <r>
          <rPr>
            <b/>
            <sz val="9"/>
            <color indexed="81"/>
            <rFont val="Tahoma"/>
            <family val="2"/>
          </rPr>
          <t>No permite decimales.
Acepta cero.</t>
        </r>
      </text>
    </comment>
    <comment ref="B44" authorId="0" shapeId="0" xr:uid="{A41A37B2-D9B0-4F74-A1CE-A40E24224CBB}">
      <text>
        <r>
          <rPr>
            <b/>
            <sz val="9"/>
            <color indexed="81"/>
            <rFont val="Tahoma"/>
            <family val="2"/>
          </rPr>
          <t>No permite decimales.
Acepta cero.</t>
        </r>
      </text>
    </comment>
    <comment ref="C44" authorId="0" shapeId="0" xr:uid="{5C925EFD-1081-4CB8-8BDD-1C03DDD835F4}">
      <text>
        <r>
          <rPr>
            <b/>
            <sz val="9"/>
            <color indexed="81"/>
            <rFont val="Tahoma"/>
            <family val="2"/>
          </rPr>
          <t>No permite decimales.
Acepta cero.</t>
        </r>
      </text>
    </comment>
    <comment ref="D44" authorId="1" shapeId="0" xr:uid="{5DF89FA6-FAE1-4087-83F9-07AE5F14A3F9}">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E44" authorId="1" shapeId="0" xr:uid="{D865DD34-75E1-4D77-A76E-8B8F56A5A73C}">
      <text>
        <r>
          <rPr>
            <b/>
            <sz val="9"/>
            <color indexed="81"/>
            <rFont val="Tahoma"/>
            <family val="2"/>
          </rPr>
          <t>No permite decimales.
Acepta cero.
Se ingresa monto cuando el valor del campo Valor total de actos o actividades pagadas / Actos o actividades totales pagados a la tasa del 16% de IVA es mayor a cero.</t>
        </r>
      </text>
    </comment>
    <comment ref="B49" authorId="0" shapeId="0" xr:uid="{A145713A-53CB-4E93-A1BF-DAF8B353E36C}">
      <text>
        <r>
          <rPr>
            <b/>
            <sz val="9"/>
            <color indexed="81"/>
            <rFont val="Tahoma"/>
            <family val="2"/>
          </rPr>
          <t>No permite decimales.
Acepta cero.</t>
        </r>
      </text>
    </comment>
    <comment ref="C49" authorId="0" shapeId="0" xr:uid="{CB3C358B-100C-4C49-91D4-E5A85ABF957F}">
      <text>
        <r>
          <rPr>
            <b/>
            <sz val="9"/>
            <color indexed="81"/>
            <rFont val="Tahoma"/>
            <family val="2"/>
          </rPr>
          <t>No permite decimales.
Acepta cero.</t>
        </r>
      </text>
    </comment>
    <comment ref="D49" authorId="0" shapeId="0" xr:uid="{ED5D887D-043E-4CC1-B8E8-163FD8F0F3BC}">
      <text>
        <r>
          <rPr>
            <b/>
            <sz val="9"/>
            <color indexed="81"/>
            <rFont val="Tahoma"/>
            <family val="2"/>
          </rPr>
          <t>No permite decimales.
Acepta cero.</t>
        </r>
      </text>
    </comment>
    <comment ref="E49" authorId="0" shapeId="0" xr:uid="{8898E428-DB50-4E37-A379-46C53B938102}">
      <text>
        <r>
          <rPr>
            <b/>
            <sz val="9"/>
            <color indexed="81"/>
            <rFont val="Tahoma"/>
            <family val="2"/>
          </rPr>
          <t>No permite decimales.
Acepta cero.</t>
        </r>
      </text>
    </comment>
    <comment ref="B59" authorId="0" shapeId="0" xr:uid="{AA865F68-D085-49CD-A15E-C78C81451938}">
      <text>
        <r>
          <rPr>
            <b/>
            <sz val="9"/>
            <color indexed="81"/>
            <rFont val="Tahoma"/>
            <family val="2"/>
          </rPr>
          <t>No permite decimales.
Acepta cero.</t>
        </r>
      </text>
    </comment>
    <comment ref="C59" authorId="0" shapeId="0" xr:uid="{9A7DCD87-D2B7-4865-9B7C-28C3BC04F92F}">
      <text>
        <r>
          <rPr>
            <b/>
            <sz val="9"/>
            <color indexed="81"/>
            <rFont val="Tahoma"/>
            <family val="2"/>
          </rPr>
          <t>No permite decimales.
Acepta cero.</t>
        </r>
      </text>
    </comment>
    <comment ref="D59" authorId="1" shapeId="0" xr:uid="{1038D30A-15EC-4D6D-8F1A-A8C7F9A9D876}">
      <text>
        <r>
          <rPr>
            <b/>
            <sz val="9"/>
            <color indexed="81"/>
            <rFont val="Tahoma"/>
            <family val="2"/>
          </rPr>
          <t>No permite decimales.
Acepta cero.
Se ingresa monto cuando el valor del campo Valor total de actos o actividades pagadas / Actos o actividades pagados en la importación por aduana de bienes tangibles a la tasa del 16% de IVA es mayor a cero.</t>
        </r>
      </text>
    </comment>
    <comment ref="E59" authorId="1" shapeId="0" xr:uid="{7DEE5E2A-CEA2-40FE-9D89-5D8CC8560058}">
      <text>
        <r>
          <rPr>
            <b/>
            <sz val="9"/>
            <color indexed="81"/>
            <rFont val="Tahoma"/>
            <family val="2"/>
          </rPr>
          <t>No permite decimales.
Acepta cero.
Se ingresa monto cuando el valor del campo Valor total de actos o actividades pagadas / Actos o actividades pagados en la importación por aduana de bienes tangibles a la tasa del 16% de IVA es mayor a cero.</t>
        </r>
      </text>
    </comment>
    <comment ref="B64" authorId="0" shapeId="0" xr:uid="{48365822-1890-4531-8444-AB4D808F5832}">
      <text>
        <r>
          <rPr>
            <b/>
            <sz val="9"/>
            <color indexed="81"/>
            <rFont val="Tahoma"/>
            <family val="2"/>
          </rPr>
          <t>No permite decimales.
Acepta cero.</t>
        </r>
      </text>
    </comment>
    <comment ref="C64" authorId="0" shapeId="0" xr:uid="{1234A0E4-B2DB-4ECE-9413-3695D6152F57}">
      <text>
        <r>
          <rPr>
            <b/>
            <sz val="9"/>
            <color indexed="81"/>
            <rFont val="Tahoma"/>
            <family val="2"/>
          </rPr>
          <t>No permite decimales.
Acepta cero.</t>
        </r>
      </text>
    </comment>
    <comment ref="D64" authorId="0" shapeId="0" xr:uid="{262F34BA-D388-4D25-9EAF-3F8DD00121ED}">
      <text>
        <r>
          <rPr>
            <b/>
            <sz val="9"/>
            <color indexed="81"/>
            <rFont val="Tahoma"/>
            <family val="2"/>
          </rPr>
          <t>No permite decimales.
Acepta cero.</t>
        </r>
      </text>
    </comment>
    <comment ref="E64" authorId="0" shapeId="0" xr:uid="{EB245CD2-25F6-4990-8685-F10F22C6F682}">
      <text>
        <r>
          <rPr>
            <b/>
            <sz val="9"/>
            <color indexed="81"/>
            <rFont val="Tahoma"/>
            <family val="2"/>
          </rPr>
          <t>No permite decimales.
Acepta cero.</t>
        </r>
      </text>
    </comment>
    <comment ref="B73" authorId="0" shapeId="0" xr:uid="{8CFD145A-E63D-4B48-A4FF-EF174627A399}">
      <text>
        <r>
          <rPr>
            <b/>
            <sz val="9"/>
            <color indexed="81"/>
            <rFont val="Tahoma"/>
            <family val="2"/>
          </rPr>
          <t>No permite decimales.
Acepta cero.</t>
        </r>
      </text>
    </comment>
    <comment ref="C73" authorId="0" shapeId="0" xr:uid="{18C31610-E2E8-45FF-B154-A8031325ECEE}">
      <text>
        <r>
          <rPr>
            <b/>
            <sz val="9"/>
            <color indexed="81"/>
            <rFont val="Tahoma"/>
            <family val="2"/>
          </rPr>
          <t>No permite decimales.
Acepta cero.</t>
        </r>
      </text>
    </comment>
    <comment ref="D73" authorId="1" shapeId="0" xr:uid="{1E5AE8B7-1D67-43AD-97E2-AE1F36A512E8}">
      <text>
        <r>
          <rPr>
            <b/>
            <sz val="9"/>
            <color indexed="81"/>
            <rFont val="Tahoma"/>
            <family val="2"/>
          </rPr>
          <t>No permite decimales.
Acepta cero.
Se ingresa monto cuando el valor del campo Valor total de actos o actividades pagadas / Actos o actividades pagados en la importación de bienes intangibles
y servicios a la tasa del 16% de IVA es mayor a cero.</t>
        </r>
      </text>
    </comment>
    <comment ref="E73" authorId="1" shapeId="0" xr:uid="{66117E24-8219-4640-8CAD-6D816E0D2C52}">
      <text>
        <r>
          <rPr>
            <b/>
            <sz val="9"/>
            <color indexed="81"/>
            <rFont val="Tahoma"/>
            <family val="2"/>
          </rPr>
          <t>No permite decimales.
Acepta cero.
Se ingresa monto cuando el valor del campo Valor total de actos o actividades pagadas / Actos o actividades pagados en la importación de bienes intangibles y servicios a la tasa del 16% de IVA es mayor a cero.</t>
        </r>
      </text>
    </comment>
    <comment ref="B78" authorId="0" shapeId="0" xr:uid="{FF6F0474-4355-4BCF-946C-C8C88694BCF1}">
      <text>
        <r>
          <rPr>
            <b/>
            <sz val="9"/>
            <color indexed="81"/>
            <rFont val="Tahoma"/>
            <family val="2"/>
          </rPr>
          <t>No permite decimales.
Acepta cero.</t>
        </r>
      </text>
    </comment>
    <comment ref="C78" authorId="0" shapeId="0" xr:uid="{F1820B06-D83E-4503-908B-7292393C10FE}">
      <text>
        <r>
          <rPr>
            <b/>
            <sz val="9"/>
            <color indexed="81"/>
            <rFont val="Tahoma"/>
            <family val="2"/>
          </rPr>
          <t>No permite decimales.
Acepta cero.</t>
        </r>
      </text>
    </comment>
    <comment ref="B87" authorId="0" shapeId="0" xr:uid="{57DEBC52-45EB-4F5F-8DFF-9D02F5C3D83D}">
      <text>
        <r>
          <rPr>
            <b/>
            <sz val="9"/>
            <color indexed="81"/>
            <rFont val="Tahoma"/>
            <family val="2"/>
          </rPr>
          <t>No permite decimales.
Acepta cero.</t>
        </r>
      </text>
    </comment>
    <comment ref="C87" authorId="0" shapeId="0" xr:uid="{2E5EA820-778D-414C-93CF-9627824263BA}">
      <text>
        <r>
          <rPr>
            <b/>
            <sz val="9"/>
            <color indexed="81"/>
            <rFont val="Tahoma"/>
            <family val="2"/>
          </rPr>
          <t>No permite decimales.
Acepta cero.</t>
        </r>
      </text>
    </comment>
    <comment ref="D87" authorId="0" shapeId="0" xr:uid="{2E9EC6CD-5DAB-4275-98DC-FB3F96A20CEC}">
      <text>
        <r>
          <rPr>
            <b/>
            <sz val="9"/>
            <color indexed="81"/>
            <rFont val="Tahoma"/>
            <family val="2"/>
          </rPr>
          <t>No permite decimales.
Acepta cero.</t>
        </r>
      </text>
    </comment>
    <comment ref="E87" authorId="0" shapeId="0" xr:uid="{950C65A0-19F5-4F54-9AF4-F1EF02CD3C62}">
      <text>
        <r>
          <rPr>
            <b/>
            <sz val="9"/>
            <color indexed="81"/>
            <rFont val="Tahoma"/>
            <family val="2"/>
          </rPr>
          <t>No permite decimales.
Acepta cero.</t>
        </r>
      </text>
    </comment>
    <comment ref="F87" authorId="0" shapeId="0" xr:uid="{193D14AB-A8BA-4CFC-B2DC-817C9DFA1B97}">
      <text>
        <r>
          <rPr>
            <b/>
            <sz val="9"/>
            <color indexed="81"/>
            <rFont val="Tahoma"/>
            <family val="2"/>
          </rPr>
          <t>No permite decimales.
Acepta cero.</t>
        </r>
      </text>
    </comment>
    <comment ref="G87" authorId="0" shapeId="0" xr:uid="{6AF959BD-D7F1-44F0-BF05-E3DABCDA93E5}">
      <text>
        <r>
          <rPr>
            <b/>
            <sz val="9"/>
            <color indexed="81"/>
            <rFont val="Tahoma"/>
            <family val="2"/>
          </rPr>
          <t>No permite decimales.
Acepta cero.</t>
        </r>
      </text>
    </comment>
    <comment ref="H87" authorId="0" shapeId="0" xr:uid="{DE404A19-AD2C-48A8-A6F1-23C4422C5BF9}">
      <text>
        <r>
          <rPr>
            <b/>
            <sz val="9"/>
            <color indexed="81"/>
            <rFont val="Tahoma"/>
            <family val="2"/>
          </rPr>
          <t>Es el tipo de proveedor o tercero a
reportar:
01 Sí
02 No</t>
        </r>
      </text>
    </comment>
  </commentList>
</comments>
</file>

<file path=xl/sharedStrings.xml><?xml version="1.0" encoding="utf-8"?>
<sst xmlns="http://schemas.openxmlformats.org/spreadsheetml/2006/main" count="463" uniqueCount="354">
  <si>
    <t>Determinación del factor de prorrateo</t>
  </si>
  <si>
    <t>Artículo 5 fracción V iniciso c) LIVA</t>
  </si>
  <si>
    <t>c)	Cuando el contribuyente utilice indistintamente bienes diferentes a las inversiones a que se refiere el inciso d) de esta fracción, servicios o el uso o goce temporal de bienes, para realizar las actividades por las que se deba pagar el impuesto al valor agregado, para realizar actividades a las que conforme esta Ley les sea aplicable la tasa de 0%, para realizar las actividades por las que no se deba pagar el impuesto que establece esta Ley, incluyendo aquéllas a que se refiere el artículo 4o.-A de la misma, el acreditamiento procederá únicamente en la proporción en la que el valor de las actividades por las que deba pagarse el impuesto al valor agregado o a las que se aplique la tasa de 0%, represente en el valor total de las actividades mencionadas que el contribuyente realice en el mes de que se trate, incluyendo los actos o actividades a que se refiere el artículo 4o.-A de esta Ley, y</t>
  </si>
  <si>
    <t>Año</t>
  </si>
  <si>
    <t>Mes</t>
  </si>
  <si>
    <t>Valor de actos o actividades gravadas y tasa 0%</t>
  </si>
  <si>
    <t>Total del valor de actos o actividades</t>
  </si>
  <si>
    <t>Enero</t>
  </si>
  <si>
    <t>Febrero</t>
  </si>
  <si>
    <t>Marzo</t>
  </si>
  <si>
    <t>Abril</t>
  </si>
  <si>
    <t>Mayo</t>
  </si>
  <si>
    <t>Junio</t>
  </si>
  <si>
    <t>Julio</t>
  </si>
  <si>
    <t>Agosto</t>
  </si>
  <si>
    <t>Septiembre</t>
  </si>
  <si>
    <t>Octubre</t>
  </si>
  <si>
    <t>Noviembre</t>
  </si>
  <si>
    <t>Diciembre</t>
  </si>
  <si>
    <t>Factor de prorrateo</t>
  </si>
  <si>
    <t>IVA acreditable pagado</t>
  </si>
  <si>
    <t>IVA acreditable del mes</t>
  </si>
  <si>
    <t>IVA no acreditable</t>
  </si>
  <si>
    <t>Artículo 5 fracción V inciso d) numeral 3 LIVA</t>
  </si>
  <si>
    <t>3.	Cuando el contribuyente utilice las inversiones indistintamente para realizar tanto actividades por las que se deba pagar el impuesto al valor agregado o les sea aplicable la tasa de 0%, así como para actividades por las que no esté obligado al pago del impuesto que establece esta Ley, incluyendo aquéllas a que se refiere el artículo 4o.-A de la misma, el impuesto al valor agregado trasladado al contribuyente o el pagado en la importación, será acreditable en la proporción en la que el valor de las actividades por las que deba pagarse el impuesto al valor agregado o se aplique la tasa de 0%, represente en el valor total de las actividades mencionadas, incluyendo los actos o actividades a que se refiere el artículo 4o.-A de esta Ley, que el contribuyente realice en el mes de que se trate debiendo, en su caso, aplicar el ajuste a que se refiere el artículo 5o.-A de esta Ley.</t>
  </si>
  <si>
    <t>Artículo 5-B LIVA</t>
  </si>
  <si>
    <t>Total de actividades gravadas + tasa 0% del ejercicio inmediato anterior</t>
  </si>
  <si>
    <t>Total de actividades gravadas + tasa 0% + exentas  + no objeto del ejercicio inmediato anterior</t>
  </si>
  <si>
    <r>
      <rPr>
        <b/>
        <sz val="11"/>
        <color theme="1"/>
        <rFont val="Aptos Narrow"/>
        <family val="2"/>
        <scheme val="minor"/>
      </rPr>
      <t>Artículo 2185 CCF</t>
    </r>
    <r>
      <rPr>
        <sz val="11"/>
        <color theme="1"/>
        <rFont val="Aptos Narrow"/>
        <family val="2"/>
        <scheme val="minor"/>
      </rPr>
      <t xml:space="preserve">.- Tiene lugar la compensación cuando dos personas reúnen la calidad de deudores y 
acreedores recíprocamente y por su propio derecho. </t>
    </r>
  </si>
  <si>
    <r>
      <rPr>
        <b/>
        <sz val="11"/>
        <color theme="1"/>
        <rFont val="Aptos Narrow"/>
        <family val="2"/>
        <scheme val="minor"/>
      </rPr>
      <t>Artículo 2192 CCF</t>
    </r>
    <r>
      <rPr>
        <sz val="11"/>
        <color theme="1"/>
        <rFont val="Aptos Narrow"/>
        <family val="2"/>
        <scheme val="minor"/>
      </rPr>
      <t xml:space="preserve">.- La compensación no tendrá lugar: 
VIII. Si las deudas fuesen fiscales, excepto en los casos en que la ley lo autorice. </t>
    </r>
  </si>
  <si>
    <r>
      <rPr>
        <b/>
        <sz val="11"/>
        <color theme="1"/>
        <rFont val="Aptos Narrow"/>
        <family val="2"/>
        <scheme val="minor"/>
      </rPr>
      <t xml:space="preserve">Requisitos de deducciones que corresponden a obligaciones que se extingan con la entrega de dinero
3.3.1.3. </t>
    </r>
    <r>
      <rPr>
        <sz val="11"/>
        <color theme="1"/>
        <rFont val="Aptos Narrow"/>
        <family val="2"/>
        <scheme val="minor"/>
      </rPr>
      <t>Para los efectos del artículo 27, fracción III de la Ley del ISR, se considera que el requisito de deducibilidad consistente en que los pagos cuyo monto exceda de $2,000.00 (dos mil pesos 00/100 M.N.), se efectúen mediante cheque nominativo del contribuyente, tarjeta de crédito, de débito o de servicios, o a través de monederos electrónicos autorizados por el SAT, solo es aplicable a las obligaciones que se cumplan o se extingan con la entrega de una cantidad en dinero, por lo que están exceptuados aquellos casos en los cuales el interés del acreedor queda satisfecho mediante cualquier otra forma de extinción de las obligaciones que den lugar a las contraprestaciones.
	LISR 27</t>
    </r>
  </si>
  <si>
    <r>
      <rPr>
        <b/>
        <sz val="11"/>
        <color theme="1"/>
        <rFont val="Aptos Narrow"/>
        <family val="2"/>
        <scheme val="minor"/>
      </rPr>
      <t xml:space="preserve">Pago de erogaciones a través de terceros
2.7.1.12. </t>
    </r>
    <r>
      <rPr>
        <sz val="11"/>
        <color theme="1"/>
        <rFont val="Aptos Narrow"/>
        <family val="2"/>
        <scheme val="minor"/>
      </rPr>
      <t>Para los efectos de los artículos 29 del CFF, así como 18, fracción VIII y 90, octavo párrafo de la Ley del ISR y 41 de su Reglamento, los contribuyentes que realicen erogaciones a través de terceros por bienes y servicios que les sean proporcionados, podrán hacer uso de cualquiera de las siguientes opciones:
I.	Cuando los terceros realicen las erogaciones y los importes de las mismas les sean reintegrados con posterioridad:
a) El tercero deberá solicitar el CFDI con la clave en el RFC del contribuyente por el cual está haciendo la erogación, si este contribuyente es residente en el extranjero para efectos fiscales, en el CFDI se consignará la clave en el RFC a que se refiere la regla 2.7.1.23.
b) Los contribuyentes, en su caso, tendrán derecho al acreditamiento del IVA en los términos de la Ley de dicho impuesto y su Reglamento.
c) El tercero que realice el pago por cuenta del contribuyente, no podrá acreditar cantidad alguna del IVA que los proveedores de bienes y prestadores de servicios trasladen.
d) El reintegro a las erogaciones realizadas por cuenta de contribuyentes, deberá hacerse con cheque nominativo a favor del tercero que realizó el pago por cuenta del contribuyente o mediante traspasos a sus cuentas por instituciones de crédito o casas de bolsa sin cambiar los importes consignados en el CFDI expedido por los proveedores de bienes y prestadores de servicios, es decir por el valor total incluyendo el IVA que, en su caso, hubiera sido trasladado.
.............................................</t>
    </r>
  </si>
  <si>
    <r>
      <rPr>
        <b/>
        <sz val="11"/>
        <color theme="1"/>
        <rFont val="Aptos Narrow"/>
        <family val="2"/>
        <scheme val="minor"/>
      </rPr>
      <t>Artículo 148 LIVA.</t>
    </r>
    <r>
      <rPr>
        <sz val="11"/>
        <color theme="1"/>
        <rFont val="Aptos Narrow"/>
        <family val="2"/>
        <scheme val="minor"/>
      </rPr>
      <t xml:space="preserve"> Para los efectos de este Capítulo, no serán deducibles:
III. 	En ningún caso serán deducibles las inversiones o los pagos por el uso o goce temporal de automóviles.
VI. Los salarios, comisiones y honorarios, pagados por quien concede el uso o goce temporal de bienes inmuebles en un año de calendario, en el monto en que excedan, en su conjunto, del 10% de los ingresos anuales obtenidos por conceder el uso o goce temporal de bienes inmuebles.</t>
    </r>
  </si>
  <si>
    <t>Febrero de 2025</t>
  </si>
  <si>
    <t>Concepto</t>
  </si>
  <si>
    <t>Importe</t>
  </si>
  <si>
    <t>IVA</t>
  </si>
  <si>
    <t>Total</t>
  </si>
  <si>
    <t>Honorarios</t>
  </si>
  <si>
    <t>Comisión</t>
  </si>
  <si>
    <t>Renta</t>
  </si>
  <si>
    <t>Tope máximo de acreditamiento del IVA</t>
  </si>
  <si>
    <t>①</t>
  </si>
  <si>
    <t>IVA máximo a acreditar</t>
  </si>
  <si>
    <t>Determinación del IVA persona moral régimen general de Ley</t>
  </si>
  <si>
    <t>IVA A CARGO</t>
  </si>
  <si>
    <t>Valor de los actos o actividades gravados a la tasa del 8%</t>
  </si>
  <si>
    <t>Monto por detallar</t>
  </si>
  <si>
    <t>Intereses cobrados a la tasa del 8%</t>
  </si>
  <si>
    <t>Regalías entre partes relacionadas a la tasa del 8%</t>
  </si>
  <si>
    <t>Otros actos o actividades gravados a la tasa del 8%</t>
  </si>
  <si>
    <t>Valor de los actos o actividades gravados a la tasa del 16%</t>
  </si>
  <si>
    <t>Intereses cobrados a la tasa del 16%</t>
  </si>
  <si>
    <t>Regalías entre partes relacionadas a la tasa del 16%</t>
  </si>
  <si>
    <t>Otros actos o actividades gravados a la tasa del 16%</t>
  </si>
  <si>
    <t>Valor de los actos o actividades gravados a la tasa del 0% exportación</t>
  </si>
  <si>
    <t>Valor de los actos o actividades gravados a la tasa del 0% otros</t>
  </si>
  <si>
    <t>Suma de los actos o actividades gravados</t>
  </si>
  <si>
    <t>Valor de los actos o actividades por los que no se deba pagar el impuesto (exentos)</t>
  </si>
  <si>
    <t>Enajenación de suelo y construcciones adheridas al suelo, destinadas o utilizadas para casa habitación</t>
  </si>
  <si>
    <t>Enajenación de libros, periódicos y revistas (no editados por el contribuyente)</t>
  </si>
  <si>
    <t>Regalías cobradas por autores</t>
  </si>
  <si>
    <t>Enajenación de bienes muebles usados, excepto los enajenados por empresas</t>
  </si>
  <si>
    <t>Enajenación de billetes y demás comprobantes de loterías, rifas, sorteos o juegos con apuestas y concursos de toda clase</t>
  </si>
  <si>
    <t>Servicios de enseñanza</t>
  </si>
  <si>
    <t>Servicio de transporte público terrestre de personas</t>
  </si>
  <si>
    <t>Operaciones financieras derivadas</t>
  </si>
  <si>
    <t>Venta de boletos para espectáculos públicos</t>
  </si>
  <si>
    <t>Servicios profesionales de medicina</t>
  </si>
  <si>
    <t>Uso o goce temporal de inmuebles para casa habitación y por fincas para fines agrícolas o ganaderos</t>
  </si>
  <si>
    <t>Otros ingresos exentos de IVA</t>
  </si>
  <si>
    <t>Valor de los actos o actividades no objeto del impuesto</t>
  </si>
  <si>
    <t>IVA a cargo a la tasa del 8%</t>
  </si>
  <si>
    <t>IVA a cargo a la tasa del 16%</t>
  </si>
  <si>
    <t>(+) Cantidad actualizada a reintegrarse derivada del ajuste</t>
  </si>
  <si>
    <t>(=) Total de IVA a cargo</t>
  </si>
  <si>
    <t>IVA ACREDITABLE</t>
  </si>
  <si>
    <t>Total de los actos o actividades pagados a la tasa del 16% de IVA</t>
  </si>
  <si>
    <t>Intereses pagados a la tasa del 16%</t>
  </si>
  <si>
    <t>Regalías pagadas entre partes relacionadas a la tasa del 16%</t>
  </si>
  <si>
    <t>Otros actos o actividades pagados a la tasa del 16%</t>
  </si>
  <si>
    <t>Total de los actos o actividades pagados sujetos al estímulo de la región fronteriza</t>
  </si>
  <si>
    <t>Región fronteriza norte</t>
  </si>
  <si>
    <t>Intereses pagados en la RFN</t>
  </si>
  <si>
    <t>Regalías pagadas entre partes relacionadas en la RFN</t>
  </si>
  <si>
    <t>Otros actos o actividades pagados en la RFN</t>
  </si>
  <si>
    <t>Región fronteriza sur</t>
  </si>
  <si>
    <t>Intereses pagados en la RFS</t>
  </si>
  <si>
    <t>Regalías pagadas entre partes relacionadas en la RFS</t>
  </si>
  <si>
    <t>Otros actos o actividades pagados en la RFS</t>
  </si>
  <si>
    <t>Total de los actos o actividades pagados en la importación de bienes y servicios a la tasa del 16% de IVA</t>
  </si>
  <si>
    <t>Importación de bienes intangibles a la tasa del 16%</t>
  </si>
  <si>
    <t>Importación de uso o goce temporal de bienes intangibles a la tasa del 16%</t>
  </si>
  <si>
    <t>Importación de servicios a la tasa del 16%</t>
  </si>
  <si>
    <t>Otros actos o actividades pagados en la importación de bienes y servicios a la tasa del 16%</t>
  </si>
  <si>
    <t>Total de los demás actos o actividades pagados a la tasa del 0% de IVA</t>
  </si>
  <si>
    <t>Total de los actos o actividades pagados por los que no se pagará el IVA (exentos)</t>
  </si>
  <si>
    <t>Adquisición de suelo y construcciones adheridas al suelo, destinadas o utilizadas para casa habitación</t>
  </si>
  <si>
    <t>Adquisición de libros, periódicos o revistas (No editados por el contribuyente)</t>
  </si>
  <si>
    <t>Regalías pagadas a los autores</t>
  </si>
  <si>
    <t>Adquisición de bienes muebles usados excepto los adquiridos de empresas</t>
  </si>
  <si>
    <t>Aseguramiento contra riesgos agropecuarios</t>
  </si>
  <si>
    <t>Uso o goce temporal de fincas para fines agrícolas o ganaderos</t>
  </si>
  <si>
    <t>Actos o actividades pagados en la importación de bienes y servicios exentos</t>
  </si>
  <si>
    <t>Otros actos o actividades pagados exentos</t>
  </si>
  <si>
    <t>Determinación del Impuesto al Valor Agregado acreditable</t>
  </si>
  <si>
    <t>IVA de actos o actividades pagados a la tasa del 16%</t>
  </si>
  <si>
    <t>IVA pagado sujeto al estímulo de la región fronteriza</t>
  </si>
  <si>
    <t>IVA de actos o actividades pagados en la importación de bienes y servicios a la tasa del 16%</t>
  </si>
  <si>
    <t>Total de IVA trasladado al contribuyente (Efectivamente pagado)</t>
  </si>
  <si>
    <t>Total de IVA acreditable por actividades gravadas a la tasa del 16%, 8% y 0%</t>
  </si>
  <si>
    <t>Total de IVA trasladado al contribuyente (efectivamente pagado)</t>
  </si>
  <si>
    <t>IVA trasladado por adquisiciones de bienes distintos de las inversiones, adquisición de servicios o por el uso o goce temporal de bienes que se utilizan exclusivamente para realizar actos o actividades gravados</t>
  </si>
  <si>
    <t>IVA trasladado por la adquisición de inversiones destinadas exclusivamente para realizar actos o actividades gravados</t>
  </si>
  <si>
    <t>IVA pagado en la importación por adquisición de bienes distintos de las inversiones, adquisición de servicios o por el uso o goce temporal de bienes que se utilizan exclusivamente para realizar actos o actividades gravados</t>
  </si>
  <si>
    <t>IVA pagado por la importación de inversiones destinadas exclusivamente para realizar actos o actividades gravados</t>
  </si>
  <si>
    <t>Total de IVA correspondiente a actos o actividades gravados</t>
  </si>
  <si>
    <t>Total de IVA acreditable por importación para realizar actos o actividades por los que no están obligados al pago del impuesto</t>
  </si>
  <si>
    <t>IVA trasladado o pagado en la importación por adquisición de bienes distintos de las inversiones, adquisición de servicios o por el uso o goce temporal de bienes destinados exclusivamente para realizar actos o actividades por los que no se está obligado al pago del impuesto</t>
  </si>
  <si>
    <t>IVA trasladado o pagado en la importación de inversiones destinadas exclusivamente para realizar actos o actividades por los que no se está obligado al pago del impuesto</t>
  </si>
  <si>
    <t>IVA de bienes utilizados indistintamente para realizar actos o actividades gravados y actos o actividades por los que no se está obligado al pago del impuesto</t>
  </si>
  <si>
    <t xml:space="preserve">DETERMINACIÓN </t>
  </si>
  <si>
    <t>Total de IVA a cargo</t>
  </si>
  <si>
    <t>(-) IVA retenido</t>
  </si>
  <si>
    <t>(-) Total de IVA acreditable</t>
  </si>
  <si>
    <t>(+) Otras cantidades a cargo del contribuyente</t>
  </si>
  <si>
    <t>(-) Otras cantidades a favor del contribuyente</t>
  </si>
  <si>
    <t>(=) Cantidad a cargo</t>
  </si>
  <si>
    <t>(-) Acreditamiento del saldo a favaor de periodos anteriores (Sin exceder de la cantidad a cargo)</t>
  </si>
  <si>
    <t>(=) Impuesto a cargo</t>
  </si>
  <si>
    <t>(=) Saldo a favor</t>
  </si>
  <si>
    <t>(-) Devolución inmediata obtenida</t>
  </si>
  <si>
    <t>(=) Impuesto a favor</t>
  </si>
  <si>
    <t>Determinación del IVA persona moral RESICO</t>
  </si>
  <si>
    <t>Actividades gravadas a la tasa del 16%</t>
  </si>
  <si>
    <t>Actividades gravadas a la tasa del 0%</t>
  </si>
  <si>
    <t>Actividades nacionales gravadas a la tasa del 0%</t>
  </si>
  <si>
    <t>Actividades de exportación gravadas a la tasa del 0%</t>
  </si>
  <si>
    <t>Actividades exentas</t>
  </si>
  <si>
    <t>Actividades no objeto del impuesto</t>
  </si>
  <si>
    <t>(-) IVA no cobrado por devoluciones, descuentos y bonificaciones de ventas</t>
  </si>
  <si>
    <t>(-) IVA acreditable del periodo</t>
  </si>
  <si>
    <t>IVA pagado en gastos y adquisiciones</t>
  </si>
  <si>
    <t>IVA acreditable por actividades gravadas a tasa 16% u 8% y tasa 0%</t>
  </si>
  <si>
    <t>(+) IVA acreditable por actividades mixtas</t>
  </si>
  <si>
    <t>(=) IVA acreditable del periodo</t>
  </si>
  <si>
    <t>(-) Acreditamiento del saldo a favor de periodos anteriores</t>
  </si>
  <si>
    <t>(=) Impuesto a Favor</t>
  </si>
  <si>
    <r>
      <rPr>
        <b/>
        <sz val="11"/>
        <color theme="1"/>
        <rFont val="Aptos Narrow"/>
        <family val="2"/>
        <scheme val="minor"/>
      </rPr>
      <t>Artículo 4o.-A LIVA.</t>
    </r>
    <r>
      <rPr>
        <sz val="11"/>
        <color theme="1"/>
        <rFont val="Aptos Narrow"/>
        <family val="2"/>
        <scheme val="minor"/>
      </rPr>
      <t xml:space="preserve"> Para los efectos de esta Ley, se entiende por actos o actividades no objeto del impuesto, aquéllos que el contribuyente no realiza en territorio nacional conforme a lo establecido en los artículos 10, 16 y 21 de este ordenamiento, así como aquéllos diferentes a los establecidos en el artículo 1o. de esta Ley realizados en territorio nacional, cuando en los casos mencionados el contribuyente obtenga ingresos o contraprestaciones, para cuya obtención realiza gastos e inversiones en los que le fue trasladado el impuesto al valor agregado o el que hubiera pagado con motivo de la importación.
Cuando en esta Ley se aluda al valor de los actos o actividades a que se refiere este artículo, dicho valor corresponderá al monto de los ingresos o contraprestaciones que obtenga el contribuyente por su realización en el mes de que se trate.</t>
    </r>
  </si>
  <si>
    <r>
      <rPr>
        <b/>
        <sz val="11"/>
        <color theme="1"/>
        <rFont val="Aptos Narrow"/>
        <family val="2"/>
        <scheme val="minor"/>
      </rPr>
      <t>Artículo 10 LIVA.</t>
    </r>
    <r>
      <rPr>
        <sz val="11"/>
        <color theme="1"/>
        <rFont val="Aptos Narrow"/>
        <family val="2"/>
        <scheme val="minor"/>
      </rPr>
      <t>- Para los efectos de esta Ley, se entiende que la enajenación se efectúa en territorio nacional, si en él se encuentra el bien al efectuarse el envío al adquirente y cuando, no habiendo envío, en el país se realiza la entrega material del bien por el enajenante. La enajenación de bienes sujetos a matrícula o registros mexicanos, se considerará realizada en territorio nacional aún cuando al llevarse a cabo se encuentren materialmente fuera de dicho territorio y siempre que el enajenante sea residente en México o establecimiento en el país de residentes en el extranjero.
Tratándose de bienes intangibles, se considera que la enajenación se realiza en territorio nacional cuando el adquirente y el enajenante residan en el mismo.</t>
    </r>
  </si>
  <si>
    <t>Se tiene una factura de un residente en el extranjero, cumple con los requisitos de la regla 2.7.1.14 RMF 2025, por la renta de una plataforma</t>
  </si>
  <si>
    <t>Importe de la factura</t>
  </si>
  <si>
    <r>
      <rPr>
        <b/>
        <sz val="11"/>
        <color theme="1"/>
        <rFont val="Aptos Narrow"/>
        <family val="2"/>
        <scheme val="minor"/>
      </rPr>
      <t>Artículo 24 LIVA.</t>
    </r>
    <r>
      <rPr>
        <sz val="11"/>
        <color theme="1"/>
        <rFont val="Aptos Narrow"/>
        <family val="2"/>
        <scheme val="minor"/>
      </rPr>
      <t>- Para los efectos de esta Ley, se considera importación de bienes o de servicios:
III.- 	El uso o goce temporal, en territorio nacional, de bienes intangibles proporcionados por personas no residentes en el país.</t>
    </r>
  </si>
  <si>
    <t>Se causa el IVA a la tasa del 16%</t>
  </si>
  <si>
    <r>
      <rPr>
        <b/>
        <sz val="11"/>
        <color theme="1"/>
        <rFont val="Aptos Narrow"/>
        <family val="2"/>
        <scheme val="minor"/>
      </rPr>
      <t>Artículo 50 RLIVA.</t>
    </r>
    <r>
      <rPr>
        <sz val="11"/>
        <color theme="1"/>
        <rFont val="Aptos Narrow"/>
        <family val="2"/>
        <scheme val="minor"/>
      </rPr>
      <t xml:space="preserve"> Para los efectos de lo dispuesto en el artículo 24 de la Ley, los contribuyentes que importan bienes intangibles o servicios por los que deban pagar el impuesto, podrán efectuar el acreditamiento en los términos de la Ley en la misma declaración de pago mensual a que correspondan dichas importaciones.</t>
    </r>
  </si>
  <si>
    <r>
      <rPr>
        <b/>
        <sz val="11"/>
        <color theme="1"/>
        <rFont val="Aptos Narrow"/>
        <family val="2"/>
        <scheme val="minor"/>
      </rPr>
      <t>Artículo 1o.-A LIVA</t>
    </r>
    <r>
      <rPr>
        <sz val="11"/>
        <color theme="1"/>
        <rFont val="Aptos Narrow"/>
        <family val="2"/>
        <scheme val="minor"/>
      </rPr>
      <t>.- Están obligados a efectuar la retención del impuesto que se les traslade, los contribuyentes que se ubiquen en alguno de los siguientes supuestos:</t>
    </r>
  </si>
  <si>
    <t>Anexo 22 RGCE apéndice 2 claves de pedimento</t>
  </si>
  <si>
    <t>OPERACIONES VIRTUALES</t>
  </si>
  <si>
    <t>G9 - TRANSFERENCIA DE MERCANCÍAS DE RECINTO FISCALIZADO ESTRATÉGICO NO COLINDANTE CON LA ADUANA (RETIRO VIRTUAL PARA IMPORTACIÓN DEFINTIVA POR RESIDENTES EN TERRITORIO NACIONAL).</t>
  </si>
  <si>
    <t>V1 - TRANSFERENCIAS DE MERCANCÍAS (IMPORTACIÓN TEMPORAL VIRTUAL; INTRODUCCIÓN VIRTUAL A DEPÓSITO FISCAL O A RECINTO FISCALIZADO ESTRATÉGICO; RETORNO VIRTUAL; EXPORTACIÓN VIRTUAL DE PROVEEDORES NACIONALES).</t>
  </si>
  <si>
    <t>● Retiro de mercancías que hubieran ingresado al recinto fiscalizado estratégico para importación definitiva de residentes en territorio nacional.</t>
  </si>
  <si>
    <t>● Las empresas con Programa IMMEX que transfieran las mercancías importadas temporalmente a otras empresas con Programa IMMEX, a empresas de la industria automotriz terminal o manufacturera de vehículos de autotransporte, o a personas que cuenten con la autorización para destinar mercancías al recinto fiscalizado estratégico.
● Las personas que cuenten con autorización para destinar mercancías al régimen de recinto fiscalizado estratégico, que transfieran a otras empresas con Programa IMMEX o personas que cuenten con autorización para destinar mercancías al régimen de recinto fiscalizado estratégico.
● Las empresas con Programa IMMEX o personas que cuenten con autorización para destinar mercancías al régimen de recinto fiscalizado estratégico que transfieran a ECEX, incluso por enajenación.
● La enajenación que se efectúe entre residentes en el extranjero, de mercancías importadas temporalmente por una empresa con Programa IMMEX cuya entrega material se efectúe en el territorio nacional a otra empresa con Programa IMMEX, a empresas de la industria automotriz terminal o manufacturera de vehículos de autotransporte o de autopartes para su introducción a depósito fiscal.
● La enajenación por residentes en el extranjero, de las mercancías importadas temporalmente por empresas con Programa IMMEX, a otra empresa con Programa IMMEX o a empresas de la industria automotriz terminal o manufacturera de vehículos de autotransporte o de autopartes para su introducción a depósito fiscal, cuya entrega material se efectúe en territorio nacional.
● La enajenación que efectúen las empresas con Programa IMMEX a residentes en el extranjero cuya entrega material
se efectúe en territorio nacional a otras empresas con Programa IMMEX o a empresas de la industria automotriz terminal o manufacturera de vehículos de autotransporte o de autopartes para su introducción a depósito fiscal.
● La enajenación que efectúen proveedores nacionales de mercancía nacional o importada en definitiva a residentes en el extranjero cuya entrega material se efectúe en territorio nacional a empresas con Programa IMMEX, empresas de la industria automotriz terminal o manufacturera de vehículos de autotransporte o de autopartes para su introducción a depósito fiscal.</t>
  </si>
  <si>
    <t>V2 - TRANSFERENCIAS DE MERCANCÍAS IMPORTADAS CON CUENTA ADUANERA (EXPORTACIÓN E IMPORTACIÓN VIRTUAL).</t>
  </si>
  <si>
    <t>V5 - TRANSFERENCIAS DE MERCANCÍAS DE EMPRESAS CERTIFICADAS (RETORNO VIRTUAL PARA IMPORTACIÓN DEFINITIVA).</t>
  </si>
  <si>
    <t>● Mercancía enajenada a empresas con Programa IMMEX o ECEX. La empresa con Programa IMMEX o ECEX que recibe las mercancías deberá tramitar un pedimento con clave V1.
● Transferencia de maquinaria y equipo, entre personas que operen con cuenta aduanera.</t>
  </si>
  <si>
    <t>● Retorno de mercancía importada temporalmente; o las resultantes del proceso de elaboración, transformación o reparación, transferidas por una empresa con Programa IMMEX, para importación definitiva de empresas residentes en el país.
● Retorno e importación temporal de mercancías transferidas por devolución de empresas residentes en México a empresa con Programa IMMEX.</t>
  </si>
  <si>
    <t>V6 - TRANSFERENCIAS DE MERCANCÍAS SUJETAS A CUPO (IMPORTACIÓN DEFINITIVA Y RETORNO VIRTUAL).</t>
  </si>
  <si>
    <t>V7 - TRANSFERENCIAS DEL SECTOR AZUCARERO (EXPORTACIÓN VIRTUAL E IMPORTACIÓN TEMPORAL VIRTUAL).</t>
  </si>
  <si>
    <t>● Importación definitiva y retorno virtual de mercancía sujeta a cupo importada temporalmente por una empresa con Programa IMMEX que transfieran a empresas residentes en el territorio nacional.</t>
  </si>
  <si>
    <t>● Por enajenaciones de mercancías que realicen proveedores residentes en territorio nacional que cuenten con registro de la SE como proveedores de insumos del sector azucarero a empresas con Programa IMMEX.</t>
  </si>
  <si>
    <t>V9 - TRANSFERENCIAS DE MERCANCÍAS POR DONACIÓN (IMPORTACIÓN DEFINITIVA Y RETORNO VIRTUAL).</t>
  </si>
  <si>
    <t>VD - VIRTUALES DIVERSOS.</t>
  </si>
  <si>
    <t>● Desperdicios, maquinaria o equipo obsoleto donados por empresas con Programa IMMEX.</t>
  </si>
  <si>
    <t>● Exportación virtual para su importación temporal de empresas que importaron mercancía con cuenta aduanera y posteriormente obtienen autorización para operar como empresas con Programa IMMEX, de conformidad con el artículo 136 del Reglamento.</t>
  </si>
  <si>
    <t>Continua artículo 1-A LIVA</t>
  </si>
  <si>
    <t>No efectuarán la retención a que se refiere este artículo las personas físicas o morales que estén obligadas al pago del impuesto exclusivamente por la importación de bienes.
Quienes efectúen la retención a que se refiere este artículo sustituirán al enajenante, prestador de servicio u otorgante del uso o goce temporal de bienes en la obligación de pago y entero del impuesto.
El retenedor efectuará la retención del impuesto en el momento en el que pague el precio o la contraprestación y sobre el monto de lo efectivamente pagado y lo enterará mediante declaración en las oficinas autorizadas, conjuntamente con el pago del impuesto correspondiente al mes en el cual se efectúe la retención o, en su defecto, a más tardar el día 17 del mes siguiente a aquél en el que hubiese efectuado la retención, sin que contra el entero de la retención pueda realizarse acreditamiento, compensación o disminución alguna.
El Ejecutivo Federal, en el reglamento de esta ley, podrá autorizar una retención menor al total del impuesto causado, tomando en consideración las características del sector o de la cadena productiva de que se trate, el control del cumplimiento de obligaciones fiscales, así como la necesidad demostrada de recuperar con mayor oportunidad el impuesto acreditable.</t>
  </si>
  <si>
    <r>
      <rPr>
        <b/>
        <sz val="11"/>
        <color theme="1"/>
        <rFont val="Aptos Narrow"/>
        <family val="2"/>
        <scheme val="minor"/>
      </rPr>
      <t>Artículo 3 RLIVA</t>
    </r>
    <r>
      <rPr>
        <sz val="11"/>
        <color theme="1"/>
        <rFont val="Aptos Narrow"/>
        <family val="2"/>
        <scheme val="minor"/>
      </rPr>
      <t>. Para los efectos del artículo 1o.-A, último párrafo de la Ley, las personas morales obligadas a efectuar la retención del impuesto que se les traslade, lo harán en una cantidad menor, en los casos siguientes:
I. La retención se hará por las dos terceras partes del impuesto que se les traslade y que haya sido efectivamente pagado, cuando el impuesto le sea trasladado por personas físicas por las
operaciones siguientes:
a) Prestación de servicios personales independientes;
b) Prestación de servicios de comisión, y
c) Otorgamiento del uso o goce temporal de bienes.
II. La retención se hará por el 4% del valor de la contraprestación pagada efectivamente, cuando reciban los servicios de autotransporte terrestre de bienes que sean considerados como tales en los términos de las leyes de la materia.
Las personas físicas o morales que presten los servicios de autotransporte de bienes a que se refiere el párrafo anterior, deberán poner a disposición del Servicio de Administración Tributaria
la documentación comprobatoria, de conformidad con las disposiciones fiscales, de las cantidades adicionales al valor de la contraprestación pactada por los citados servicios, que
efectivamente se cobren a quien los reciba, por contribuciones distintas al impuesto al valor agregado, viáticos, gastos de toda clase, reembolsos, intereses normales o moratorios, penas
convencionales y por cualquier otro concepto, identificando dicha documentación con tales erogaciones.</t>
    </r>
  </si>
  <si>
    <t>Aplicativo del SAT retención de IVA</t>
  </si>
  <si>
    <t>Acto o actividad que generó la retención</t>
  </si>
  <si>
    <t>Adquisición de artesanías</t>
  </si>
  <si>
    <t>Adquisición de bienes mediante dación en pago, adjudicación judicial o fiduciaria</t>
  </si>
  <si>
    <t>Adquisición de bienes por la Federación y sus organismos descentralizados</t>
  </si>
  <si>
    <t>Adquisición de bienes tangibles enajenados por residentes en el extranjero</t>
  </si>
  <si>
    <t>Adquisición de desperdicios</t>
  </si>
  <si>
    <t>Cobros por cuentas y orden de personas físicas que tengan el carácter de agremiados, socios, asociados o miembros integrantes de personas morales</t>
  </si>
  <si>
    <t>Otorgamiento del uso, goce o afectación de un terreno, bien o derecho, incluyendo derechos reales, ejidales o comunales</t>
  </si>
  <si>
    <t>Servicios de autotransporte terrestre de bienes</t>
  </si>
  <si>
    <t>Servicios personales independientes</t>
  </si>
  <si>
    <t>Servicios prestados por comisionistas</t>
  </si>
  <si>
    <t>Sin acto o actividades</t>
  </si>
  <si>
    <t>Uso o goce termporal de bienes otorgado por persona física</t>
  </si>
  <si>
    <r>
      <rPr>
        <b/>
        <sz val="11"/>
        <color theme="1"/>
        <rFont val="Aptos Narrow"/>
        <family val="2"/>
        <scheme val="minor"/>
      </rPr>
      <t>I.</t>
    </r>
    <r>
      <rPr>
        <sz val="11"/>
        <color theme="1"/>
        <rFont val="Aptos Narrow"/>
        <family val="2"/>
        <scheme val="minor"/>
      </rPr>
      <t xml:space="preserve">  Sean instituciones de crédito que adquieran bienes mediante dación en pago o adjudicación judicial o fiduciaria. </t>
    </r>
    <r>
      <rPr>
        <sz val="11"/>
        <color theme="1"/>
        <rFont val="Calibri"/>
        <family val="2"/>
      </rPr>
      <t>①</t>
    </r>
  </si>
  <si>
    <t>②</t>
  </si>
  <si>
    <t>③</t>
  </si>
  <si>
    <t>④</t>
  </si>
  <si>
    <r>
      <rPr>
        <b/>
        <sz val="11"/>
        <color theme="1"/>
        <rFont val="Aptos Narrow"/>
        <family val="2"/>
        <scheme val="minor"/>
      </rPr>
      <t xml:space="preserve">II. </t>
    </r>
    <r>
      <rPr>
        <sz val="11"/>
        <color theme="1"/>
        <rFont val="Aptos Narrow"/>
        <family val="2"/>
        <scheme val="minor"/>
      </rPr>
      <t xml:space="preserve"> Sean personas morales que:
 </t>
    </r>
    <r>
      <rPr>
        <b/>
        <sz val="11"/>
        <color theme="1"/>
        <rFont val="Aptos Narrow"/>
        <family val="2"/>
        <scheme val="minor"/>
      </rPr>
      <t xml:space="preserve"> a)</t>
    </r>
    <r>
      <rPr>
        <sz val="11"/>
        <color theme="1"/>
        <rFont val="Aptos Narrow"/>
        <family val="2"/>
        <scheme val="minor"/>
      </rPr>
      <t xml:space="preserve"> Reciban servicios personales independientes, o usen o gocen temporalmente bienes, prestados u otorgados por personas físicas, respectivamente. </t>
    </r>
    <r>
      <rPr>
        <sz val="11"/>
        <color theme="1"/>
        <rFont val="Calibri"/>
        <family val="2"/>
      </rPr>
      <t>②</t>
    </r>
    <r>
      <rPr>
        <sz val="11"/>
        <color theme="1"/>
        <rFont val="Aptos Narrow"/>
        <family val="2"/>
        <scheme val="minor"/>
      </rPr>
      <t xml:space="preserve">
 </t>
    </r>
    <r>
      <rPr>
        <b/>
        <sz val="11"/>
        <color theme="1"/>
        <rFont val="Aptos Narrow"/>
        <family val="2"/>
        <scheme val="minor"/>
      </rPr>
      <t xml:space="preserve"> b)</t>
    </r>
    <r>
      <rPr>
        <sz val="11"/>
        <color theme="1"/>
        <rFont val="Aptos Narrow"/>
        <family val="2"/>
        <scheme val="minor"/>
      </rPr>
      <t xml:space="preserve"> Adquieran desperdicios para ser utilizados como insumo de su actividad industrial o para su comercialización.  </t>
    </r>
    <r>
      <rPr>
        <sz val="11"/>
        <color theme="1"/>
        <rFont val="Calibri"/>
        <family val="2"/>
      </rPr>
      <t>③</t>
    </r>
    <r>
      <rPr>
        <sz val="11"/>
        <color theme="1"/>
        <rFont val="Aptos Narrow"/>
        <family val="2"/>
        <scheme val="minor"/>
      </rPr>
      <t xml:space="preserve">
  </t>
    </r>
    <r>
      <rPr>
        <b/>
        <sz val="11"/>
        <color theme="1"/>
        <rFont val="Aptos Narrow"/>
        <family val="2"/>
        <scheme val="minor"/>
      </rPr>
      <t>c)</t>
    </r>
    <r>
      <rPr>
        <sz val="11"/>
        <color theme="1"/>
        <rFont val="Aptos Narrow"/>
        <family val="2"/>
        <scheme val="minor"/>
      </rPr>
      <t xml:space="preserve"> Reciban servicios de autotransporte terrestre de bienes, prestados por personas físicas  o morales. </t>
    </r>
    <r>
      <rPr>
        <sz val="11"/>
        <color theme="1"/>
        <rFont val="Calibri"/>
        <family val="2"/>
      </rPr>
      <t>④</t>
    </r>
    <r>
      <rPr>
        <sz val="11"/>
        <color theme="1"/>
        <rFont val="Aptos Narrow"/>
        <family val="2"/>
        <scheme val="minor"/>
      </rPr>
      <t xml:space="preserve">
</t>
    </r>
    <r>
      <rPr>
        <b/>
        <sz val="11"/>
        <color theme="1"/>
        <rFont val="Aptos Narrow"/>
        <family val="2"/>
        <scheme val="minor"/>
      </rPr>
      <t xml:space="preserve">  d)</t>
    </r>
    <r>
      <rPr>
        <sz val="11"/>
        <color theme="1"/>
        <rFont val="Aptos Narrow"/>
        <family val="2"/>
        <scheme val="minor"/>
      </rPr>
      <t xml:space="preserve"> Reciban servicios prestados por comisionistas, cuando éstos sean personas físicas. </t>
    </r>
    <r>
      <rPr>
        <sz val="11"/>
        <color theme="1"/>
        <rFont val="Calibri"/>
        <family val="2"/>
      </rPr>
      <t>⑤</t>
    </r>
  </si>
  <si>
    <t>⑤</t>
  </si>
  <si>
    <r>
      <rPr>
        <b/>
        <sz val="11"/>
        <color theme="1"/>
        <rFont val="Aptos Narrow"/>
        <family val="2"/>
        <scheme val="minor"/>
      </rPr>
      <t>III.</t>
    </r>
    <r>
      <rPr>
        <sz val="11"/>
        <color theme="1"/>
        <rFont val="Aptos Narrow"/>
        <family val="2"/>
        <scheme val="minor"/>
      </rPr>
      <t xml:space="preserve"> Sean personas físicas o morales que adquieran bienes tangibles, o los usen o gocen temporalmente, que enajenen u otorguen residentes en el extranjero sin establecimiento permanente en el país. </t>
    </r>
    <r>
      <rPr>
        <sz val="11"/>
        <color theme="1"/>
        <rFont val="Calibri"/>
        <family val="2"/>
      </rPr>
      <t>⑥</t>
    </r>
  </si>
  <si>
    <t>⑥</t>
  </si>
  <si>
    <t>Uso o goce temporal de bienes proporcionados por residentes en el extranjero</t>
  </si>
  <si>
    <r>
      <rPr>
        <b/>
        <sz val="11"/>
        <color theme="1"/>
        <rFont val="Aptos Narrow"/>
        <family val="2"/>
        <scheme val="minor"/>
      </rPr>
      <t>Artículo 32 LIVA</t>
    </r>
    <r>
      <rPr>
        <sz val="11"/>
        <color theme="1"/>
        <rFont val="Aptos Narrow"/>
        <family val="2"/>
        <scheme val="minor"/>
      </rPr>
      <t>.- Los obligados al pago de este impuesto y las personas que realicen los actos o actividades a que se refiere el artículo 2o.-A tienen, además de las obligaciones señaladas en otros artículos de esta Ley, las siguientes:
V.	Expedir comprobantes fiscales por las retenciones del impuesto que se efectúen en los casos previstos en el artículo 1o.-A, y proporcionar mensualmente a las autoridades fiscales, a través de los medios y formatos electrónicos que señale el Servicio de Administración Tributaria, la información sobre las personas a las que les hubieren retenido el impuesto establecido en esta Ley, a más tardar el día 17 del mes inmediato posterior al que corresponda dicha información.
La Federación y sus organismos descentralizados, en su caso, también estarán obligados a cumplir con lo establecido en esta fracción.
Las personas morales obligadas a efectuar la retención del impuesto en los términos del artículo 1o.-A, fracción II, inciso a) de esta Ley, podrán optar por no proporcionar el comprobante fiscal a que se refiere el primer párrafo de esta fracción, siempre que la persona física que preste los servicios profesionales o haya otorgado el uso o goce temporal de bienes, les expida un comprobante fiscal que cumpla con los requisitos a que se refieren los artículos 29 y 29-A del Código Fiscal de la Federación y en el comprobante se señale expresamente el monto del impuesto retenido. En este caso, las personas físicas que expidan el comprobante fiscal podrán considerarlo como constancia de retención del impuesto y efectuar el acreditamiento del mismo en los términos de las disposiciones fiscales. Lo previsto en este párrafo en ningún caso libera a las personas morales de efectuar, en tiempo y forma, la retención y entero del impuesto y la presentación de las declaraciones informativas correspondientes, en los términos de las disposiciones fiscales respecto de las personas a las que les hubieran efectuado dichas retenciones.</t>
    </r>
  </si>
  <si>
    <t>IR AL MENÚ</t>
  </si>
  <si>
    <t>Datos del tercero declarado</t>
  </si>
  <si>
    <t>Campo 1</t>
  </si>
  <si>
    <t>Campo 2</t>
  </si>
  <si>
    <t>Campo 3</t>
  </si>
  <si>
    <t>Campo 4</t>
  </si>
  <si>
    <t>Campo 5</t>
  </si>
  <si>
    <t>Campo 6</t>
  </si>
  <si>
    <t>Campo 7</t>
  </si>
  <si>
    <t>Tipo de Tercero</t>
  </si>
  <si>
    <t>Tipo de Operación</t>
  </si>
  <si>
    <t>RFC</t>
  </si>
  <si>
    <t xml:space="preserve"> Número de ID Fiscal</t>
  </si>
  <si>
    <t>Nombre del Extranjero</t>
  </si>
  <si>
    <t>País o jurisdicción de residencia fiscal</t>
  </si>
  <si>
    <t>Especificar lugar de jurisdicción fiscal</t>
  </si>
  <si>
    <t>Tipo de dato:</t>
  </si>
  <si>
    <t>Numérico 2 posiciones</t>
  </si>
  <si>
    <t xml:space="preserve">Alfanumérico a 12 o 13 posiciones, los caracteres alfabéticos deben ser mayúsculas </t>
  </si>
  <si>
    <t xml:space="preserve">Alfanumérico máximo 40 posiciones </t>
  </si>
  <si>
    <t xml:space="preserve">Alfanumérico máximo 
300 posiciones </t>
  </si>
  <si>
    <t>Alfabético 2 posiciones</t>
  </si>
  <si>
    <t>Obligatorio u Opcional:</t>
  </si>
  <si>
    <t>Obligatorio</t>
  </si>
  <si>
    <t xml:space="preserve">Obligatorio para el tipo de tercero nacional y global Opcional para el tipo de tercero extranjero </t>
  </si>
  <si>
    <t xml:space="preserve">Obligatorio para el tipo de tercero extranjero </t>
  </si>
  <si>
    <t xml:space="preserve">Obligatorio para el tipo de  tercero extranjero </t>
  </si>
  <si>
    <t xml:space="preserve">Obligatorio condicionado 
para el tipo de tercero 
extranjero </t>
  </si>
  <si>
    <t>Especificaciones:</t>
  </si>
  <si>
    <t xml:space="preserve">Es el tipo de proveedor o tercero a reportar: 
04 Proveedor Nacional 
05 Proveedor Extranjero 
15 Proveedor Global </t>
  </si>
  <si>
    <r>
      <t xml:space="preserve">Las opciones de tipo de operación varían para cada tipo de tercero. 
</t>
    </r>
    <r>
      <rPr>
        <b/>
        <sz val="11"/>
        <color theme="1"/>
        <rFont val="Aptos Narrow"/>
        <family val="2"/>
        <scheme val="minor"/>
      </rPr>
      <t xml:space="preserve">Proveedor Nacional </t>
    </r>
    <r>
      <rPr>
        <sz val="11"/>
        <color theme="1"/>
        <rFont val="Aptos Narrow"/>
        <family val="2"/>
        <scheme val="minor"/>
      </rPr>
      <t xml:space="preserve">
02 Enajenación de bienes 
03 Prestación de Servicios Profesionales 
06 Uso o goce temporal de bienes 
08 Importación por transferencia virtual 
85 Otros 
</t>
    </r>
    <r>
      <rPr>
        <b/>
        <sz val="11"/>
        <color theme="1"/>
        <rFont val="Aptos Narrow"/>
        <family val="2"/>
        <scheme val="minor"/>
      </rPr>
      <t xml:space="preserve">Proveedor Extranjero </t>
    </r>
    <r>
      <rPr>
        <sz val="11"/>
        <color theme="1"/>
        <rFont val="Aptos Narrow"/>
        <family val="2"/>
        <scheme val="minor"/>
      </rPr>
      <t xml:space="preserve">
02 Enajenación de bienes 
03 Prestación de Servicios Profesionales 
07 Importación de bienes o servicios 
</t>
    </r>
    <r>
      <rPr>
        <b/>
        <sz val="11"/>
        <color theme="1"/>
        <rFont val="Aptos Narrow"/>
        <family val="2"/>
        <scheme val="minor"/>
      </rPr>
      <t xml:space="preserve">Proveedor Global </t>
    </r>
    <r>
      <rPr>
        <sz val="11"/>
        <color theme="1"/>
        <rFont val="Aptos Narrow"/>
        <family val="2"/>
        <scheme val="minor"/>
      </rPr>
      <t xml:space="preserve">
87 Operaciones globales </t>
    </r>
  </si>
  <si>
    <t>Debe corresponder a una clave del Registro Federal de Contribuyentes emitida por el SAT, ya que se valida su existencia en las bases institucionales. 
Para el tipo de proveedor global se coloca XAXX010101000.</t>
  </si>
  <si>
    <t>Acepta caracteres especiales.  
Acepta valores [a-z (incluso ñ) y &amp;]. 
Para los tipos de tercero nacional y global el campo se queda vacío.</t>
  </si>
  <si>
    <t>Acepta caracteres especiales.  
Acepta valores [a-z (incluso ñ) y &amp;].
Para los tipos de tercero nacional y global el campo se queda vacío.</t>
  </si>
  <si>
    <t xml:space="preserve">El valor se toma del catálogo Países, que se encuentra al final de este instructivo. 
Para los tipos de tercero nacional y global el campo se queda vacío. </t>
  </si>
  <si>
    <t xml:space="preserve">Obligatorio cuando el valor del campo País o jurisdicción de residencia fiscal sea ZZZ (Otro). 
Si el valor del campo País o jurisdicción de residencia fiscal es diferente a ZZZ (Otro), el campo se queda vacío. 
Para los tipos de tercero nacional y global el campo se queda vacío. </t>
  </si>
  <si>
    <t>VALOR DE ACTOS O ACTIVIDADES</t>
  </si>
  <si>
    <t>Campo 8</t>
  </si>
  <si>
    <t>Campo 9</t>
  </si>
  <si>
    <t>Campo 18</t>
  </si>
  <si>
    <t>Campo 19</t>
  </si>
  <si>
    <t>Valor total de actos o actividades pagadas / Actos o actividades pagados en la región fronteriza norte</t>
  </si>
  <si>
    <t>Devoluciones, descuentos y bonificaciones
/ Actos o actividades pagados en la región
fronteriza norte</t>
  </si>
  <si>
    <t>Exclusivamente de actividades gravadas / Actos o actividades pagados en la región
fronteriza norte</t>
  </si>
  <si>
    <t>Asociado a actividades por las cuales se aplicó una proporción / Actos o actividades pagados en la región fronteriza norte</t>
  </si>
  <si>
    <t>IVA NO ACREDITABLE</t>
  </si>
  <si>
    <t>Campo 28</t>
  </si>
  <si>
    <t>Campo 29</t>
  </si>
  <si>
    <t>Campo 30</t>
  </si>
  <si>
    <t>Campo 31</t>
  </si>
  <si>
    <t>Asociado a actividades por las cuales se aplicó una proporción / Actos o actividades pagados
en la región fronteriza norte</t>
  </si>
  <si>
    <t>Asociado a actividades que no cumple con requisitos / Actos o actividades pagados en la región fronteriza norte</t>
  </si>
  <si>
    <t>Asociado a actividades exentas / Monto del IVA pagado no acreditable en la región fronteriza norte</t>
  </si>
  <si>
    <t>Asociado a actividades no objeto / Monto del IVA pagado no acreditable en la región fronteriza norte</t>
  </si>
  <si>
    <t>La suma del IVA acreditable y no acreditable es mayor al valor total de actos o actividades pagadas por el 8%</t>
  </si>
  <si>
    <t>La suma del IVA acreditable y no acreditable es menor al valor total de actos o actividades pagadas por el 8%</t>
  </si>
  <si>
    <t>Campo 10</t>
  </si>
  <si>
    <t>Campo 11</t>
  </si>
  <si>
    <t>Campo 20</t>
  </si>
  <si>
    <t>Campo 21</t>
  </si>
  <si>
    <t>Valor total de actos o actividades pagadas / Actos o actividades pagados en la región fronteriza sur</t>
  </si>
  <si>
    <t>Devoluciones, descuentos y bonificaciones / Actos o actividades pagados en la región fronteriza sur</t>
  </si>
  <si>
    <t>Exclusivamente de actividades gravadas / Actos o actividades pagados en la región fronteriza sur</t>
  </si>
  <si>
    <t>Asociado a actividades por las cuales se aplicó una proporción / Actos o actividades pagados en la región fronteriza sur</t>
  </si>
  <si>
    <t>Campo 32</t>
  </si>
  <si>
    <t>Campo 33</t>
  </si>
  <si>
    <t>Campo 34</t>
  </si>
  <si>
    <t>Campo 35</t>
  </si>
  <si>
    <t>Asociado a actividades que no cumple con requisitos / Actos o actividades pagados en la región fronteriza sur</t>
  </si>
  <si>
    <t>Asociado a actividades exentas / Actos o actividades pagados en la región fronteriza
sur</t>
  </si>
  <si>
    <t>Asociado a actividades no objeto / Actos o actividades pagados en la región fronteriza
sur</t>
  </si>
  <si>
    <t>Campo 12</t>
  </si>
  <si>
    <t>Campo 13</t>
  </si>
  <si>
    <t>Campo 22</t>
  </si>
  <si>
    <t>Campo 23</t>
  </si>
  <si>
    <t>Valor total de actos o actividades pagadas /
Actos o actividades totales pagados a la
tasa del 16% de IVA</t>
  </si>
  <si>
    <t>Devoluciones, descuentos y bonificaciones / Actos o actividades totales pagados a la tasa del 16% de IVA</t>
  </si>
  <si>
    <t>Exclusivamente de actividades gravadas / Actos o actividades totales pagados a la tasa del 16% de IVA</t>
  </si>
  <si>
    <t>Asociado a actividades por las cuales se aplicó una proporción / Actos o actividades totales pagados a la tasa del 16% de IVA</t>
  </si>
  <si>
    <t>Campo 36</t>
  </si>
  <si>
    <t>Campo 37</t>
  </si>
  <si>
    <t>Campo 38</t>
  </si>
  <si>
    <t>Campo 39</t>
  </si>
  <si>
    <t>Asociado a actividades que no cumple con requisitos / Actos o actividades totales
pagados a la tasa del 16% de IVA</t>
  </si>
  <si>
    <t>Asociado a actividades exentas / Actos o actividades totales pagados a la tasa del
16% de IVA</t>
  </si>
  <si>
    <t>Asociado a actividades no objeto / Actos o actividades totales pagados a la tasa del
16% de IVA</t>
  </si>
  <si>
    <t>La suma del IVA acreditable y no acreditable es mayor al valor total de actos o actividades pagadas por el 16%</t>
  </si>
  <si>
    <t>La suma del IVA acreditable y no acreditable es menor al valor total de actos o actividades pagadas por el 16%</t>
  </si>
  <si>
    <t>Campo 14</t>
  </si>
  <si>
    <t>Campo 15</t>
  </si>
  <si>
    <t>Campo 24</t>
  </si>
  <si>
    <t>Campo 25</t>
  </si>
  <si>
    <t>Valor total de actos o actividades pagadas /
Actos o actividades pagados en la importación por aduana de bienes
tangibles a la tasa del 16% de IVA</t>
  </si>
  <si>
    <t>Devoluciones, descuentos y bonificaciones / Actos o actividades pagados en la importación por aduana de bienes
tangibles a la tasa del 16% de IVA</t>
  </si>
  <si>
    <t>Exclusivamente de actividades gravadas / Actos o actividades pagados en la
importación por aduana de bienes tangibles a la tasa del 16% de IVA</t>
  </si>
  <si>
    <t>Asociado a actividades por las cuales se aplicó una proporción / Actos o actividades pagados en la importación por aduana de bienes tangibles a la tasa del 16% de IVA</t>
  </si>
  <si>
    <t>Campo 40</t>
  </si>
  <si>
    <t>Campo 41</t>
  </si>
  <si>
    <t>Campo 42</t>
  </si>
  <si>
    <t>Campo 43</t>
  </si>
  <si>
    <t>Asociado a actividades que no cumple con requisitos / Actos o actividades pagados en la importación por aduana de bienes tangibles a la tasa del 16% de IVA</t>
  </si>
  <si>
    <t>Asociado a actividades exentas / Actos o actividades pagados en la importación por aduana de bienes tangibles a la tasa del
16% de IVA</t>
  </si>
  <si>
    <t>Asociado a actividades no objeto / Actos o actividades pagados en la importación por
aduana de bienes tangibles a la tasa del 16% de IVA</t>
  </si>
  <si>
    <t>La suma del IVA acreditable y no acreditable es mayor al valor total de actos o actividades pagadas en la importación por aduana 16%</t>
  </si>
  <si>
    <t>La suma del IVA acreditable y no acreditable es menor al valor total de actos o actividades pagadas en la importación por aduana 16%</t>
  </si>
  <si>
    <t>Campo 16</t>
  </si>
  <si>
    <t>Campo 17</t>
  </si>
  <si>
    <t>Campo 26</t>
  </si>
  <si>
    <t>Campo 27</t>
  </si>
  <si>
    <t>Valor total de actos o actividades pagadas /
Actos o actividades pagados en la
importación de bienes intangibles y
servicios a la tasa del 16% de IVA</t>
  </si>
  <si>
    <t>Devoluciones, descuentos y bonificaciones / Actos o actividades pagados en la importación de bienes intangibles y
servicios a la tasa del 16% de IVA</t>
  </si>
  <si>
    <t>Exclusivamente de actividades gravadas / Actos o actividades pagados en la
importación de bienes intangibles y servicios a la tasa del 16% de IVA</t>
  </si>
  <si>
    <t>Asociado a actividades por las cuales se aplicó una proporción / Actos o actividades
pagados en la importación de bienes intangibles y servicios a la tasa del 16% de IVA</t>
  </si>
  <si>
    <t>Campo 44</t>
  </si>
  <si>
    <t>Campo 45</t>
  </si>
  <si>
    <t>Campo 46</t>
  </si>
  <si>
    <t>Campo 47</t>
  </si>
  <si>
    <t>Asociado a actividades por las cuales se aplicó una proporción / Actos o actividades pagados en la importación de bienes intangibles y servicios a la tasa del 16% del
IVA</t>
  </si>
  <si>
    <t>Asociado a actividades que no cumple con
requisitos / Actos o actividades pagados en la importación de bienes intangibles y
servicios a la tasa del 16% del IVA</t>
  </si>
  <si>
    <t>Asociado a actividades exentas / Actos o actividades pagados en la importación de
bienes intangibles y servicios a la tasa del 16% del IVA</t>
  </si>
  <si>
    <t>Asociado a actividades no objeto / Actos o actividades pagados en la importación de bienes intangibles y servicios a la tasa del 16% del IVA</t>
  </si>
  <si>
    <t>Datos adicionales</t>
  </si>
  <si>
    <t>Campo 48</t>
  </si>
  <si>
    <t>Campo 49</t>
  </si>
  <si>
    <t>Campo 50</t>
  </si>
  <si>
    <t>Campo 51</t>
  </si>
  <si>
    <t>Campo 52</t>
  </si>
  <si>
    <t>Campo 53</t>
  </si>
  <si>
    <t>Campo 54</t>
  </si>
  <si>
    <t>IVA retenido por el contribuyente</t>
  </si>
  <si>
    <t>Actos o actividades pagados en la importación de bienes y servicios por los
que no se pagara el IVA (Exentos)</t>
  </si>
  <si>
    <t>Actos o actividades pagados por los que no se pagará el IVA (Exentos)</t>
  </si>
  <si>
    <t>Demás actos o actividades pagados a la tasa del 0% de IVA</t>
  </si>
  <si>
    <t>Actos o actividades no objeto del IVA realizados en territorio nacional</t>
  </si>
  <si>
    <t>Actos o actividades no objeto del IVA por no contar con establecimiento en territorio nacional</t>
  </si>
  <si>
    <t>Manifiesto que se dio efectos fiscales a los comprobantes que amparan las
operaciones realizadas con el proveedor</t>
  </si>
  <si>
    <t>Numérico máximo 
14 posiciones</t>
  </si>
  <si>
    <t>Numérico 2
posiciones</t>
  </si>
  <si>
    <t xml:space="preserve">Opcional </t>
  </si>
  <si>
    <t xml:space="preserve">No permite decimales. 
Acepta cero. </t>
  </si>
  <si>
    <t>Es el tipo de proveedor o tercero a reportar:
01 Sí
02 No</t>
  </si>
  <si>
    <t>Honorario</t>
  </si>
  <si>
    <t>Retención de ISR</t>
  </si>
  <si>
    <t>Retención de IVA</t>
  </si>
  <si>
    <t>Momento de acreditamiento cuando existe retención</t>
  </si>
  <si>
    <t>Artículo 5 fracción IV LIVA</t>
  </si>
  <si>
    <t>Que tratándose del impuesto al valor agregado trasladado que se hubiese retenido conforme a los artículos 1o.-A y 18-J, fracción II, inciso a) de esta Ley, dicha retención se entere en los términos y plazos establecidos en la misma. El impuesto retenido y enterado, podrá ser acreditado en la declaración de pago mensual siguiente a la declaración en la que se haya efectuado el entero de la retención.</t>
  </si>
  <si>
    <t>Fecha</t>
  </si>
  <si>
    <t>PUE</t>
  </si>
  <si>
    <t>Método de pago</t>
  </si>
  <si>
    <t>IVA acreditable en el mes de abril</t>
  </si>
  <si>
    <t>Se presenta en la declaración de abril que se paga en mayo</t>
  </si>
  <si>
    <r>
      <rPr>
        <b/>
        <sz val="11"/>
        <color theme="1"/>
        <rFont val="Aptos Narrow"/>
        <family val="2"/>
        <scheme val="minor"/>
      </rPr>
      <t>Artículo 32 LIVA</t>
    </r>
    <r>
      <rPr>
        <sz val="11"/>
        <color theme="1"/>
        <rFont val="Aptos Narrow"/>
        <family val="2"/>
        <scheme val="minor"/>
      </rPr>
      <t>.- Los obligados al pago de este impuesto y las personas que realicen los actos o actividades a que se refiere el artículo 2o.-A tienen, además de las obligaciones señaladas en otros artículos de esta Ley, las siguientes:
VIII.	Proporcionar mensualmente a las autoridades fiscales, a través de los medios y formatos electrónicos que señale el Servicio de Administración Tributaria, la información correspondiente sobre el pago, retención, acreditamiento y traslado del impuesto al valor agregado en las operaciones con sus proveedores, desglosando el valor de los actos o actividades por tasa a la cual trasladó o le fue trasladado el impuesto al valor agregado, incluyendo actividades por las que el contribuyente no está obligado al pago, dicha información se presentará, a más tardar el día 17 del mes inmediato posterior al que corresponda dicha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</si>
</sst>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
      <sz val="8"/>
      <name val="Aptos Narrow"/>
      <family val="2"/>
      <scheme val="minor"/>
    </font>
    <font>
      <b/>
      <sz val="11"/>
      <color rgb="FFFFFF00"/>
      <name val="Aptos Narrow"/>
      <family val="2"/>
      <scheme val="minor"/>
    </font>
    <font>
      <u/>
      <sz val="11"/>
      <color theme="10"/>
      <name val="Aptos Narrow"/>
      <family val="2"/>
      <scheme val="minor"/>
    </font>
    <font>
      <sz val="10"/>
      <name val="Arial"/>
      <family val="2"/>
    </font>
    <font>
      <b/>
      <sz val="10"/>
      <name val="Arial"/>
      <family val="2"/>
    </font>
    <font>
      <sz val="11"/>
      <color theme="1"/>
      <name val="Calibri"/>
      <family val="2"/>
    </font>
    <font>
      <b/>
      <sz val="11"/>
      <color theme="4" tint="-0.499984740745262"/>
      <name val="Aptos Narrow"/>
      <family val="2"/>
      <scheme val="minor"/>
    </font>
    <font>
      <b/>
      <sz val="11"/>
      <color rgb="FF545454"/>
      <name val="Arial"/>
      <family val="2"/>
    </font>
    <font>
      <sz val="11"/>
      <color rgb="FF545454"/>
      <name val="Arial"/>
      <family val="2"/>
    </font>
    <font>
      <b/>
      <sz val="11"/>
      <color rgb="FF0000FF"/>
      <name val="Aptos Narrow"/>
      <family val="2"/>
      <scheme val="minor"/>
    </font>
    <font>
      <b/>
      <sz val="11"/>
      <color rgb="FF212529"/>
      <name val="Arial"/>
      <family val="2"/>
    </font>
    <font>
      <b/>
      <sz val="11"/>
      <color rgb="FF0033CC"/>
      <name val="Aptos Narrow"/>
      <family val="2"/>
      <scheme val="minor"/>
    </font>
    <font>
      <b/>
      <sz val="11"/>
      <color theme="1"/>
      <name val="Arial"/>
      <family val="2"/>
    </font>
    <font>
      <b/>
      <sz val="9"/>
      <color indexed="81"/>
      <name val="Tahoma"/>
      <family val="2"/>
    </font>
    <font>
      <sz val="9"/>
      <color indexed="81"/>
      <name val="Tahoma"/>
      <family val="2"/>
    </font>
    <font>
      <b/>
      <sz val="11"/>
      <color rgb="FFC00000"/>
      <name val="Aptos Narrow"/>
      <family val="2"/>
      <scheme val="minor"/>
    </font>
    <font>
      <sz val="11"/>
      <color indexed="8"/>
      <name val="Aptos Narrow"/>
      <family val="2"/>
      <scheme val="minor"/>
    </font>
    <font>
      <u/>
      <sz val="12"/>
      <color rgb="FF0033CC"/>
      <name val="Bernard MT Condensed"/>
      <family val="1"/>
    </font>
    <font>
      <b/>
      <sz val="11"/>
      <color indexed="12"/>
      <name val="Calibri"/>
      <family val="2"/>
    </font>
  </fonts>
  <fills count="28">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rgb="FFC0000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5"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rgb="FFFFCC99"/>
        <bgColor indexed="64"/>
      </patternFill>
    </fill>
    <fill>
      <patternFill patternType="solid">
        <fgColor theme="4" tint="-0.499984740745262"/>
        <bgColor indexed="64"/>
      </patternFill>
    </fill>
    <fill>
      <patternFill patternType="solid">
        <fgColor rgb="FF66FFFF"/>
        <bgColor indexed="64"/>
      </patternFill>
    </fill>
    <fill>
      <patternFill patternType="solid">
        <fgColor rgb="FF92D050"/>
        <bgColor indexed="64"/>
      </patternFill>
    </fill>
    <fill>
      <patternFill patternType="solid">
        <fgColor theme="5" tint="-0.499984740745262"/>
        <bgColor indexed="64"/>
      </patternFill>
    </fill>
    <fill>
      <patternFill patternType="solid">
        <fgColor theme="7" tint="0.59999389629810485"/>
        <bgColor indexed="64"/>
      </patternFill>
    </fill>
    <fill>
      <patternFill patternType="solid">
        <fgColor rgb="FF66FF99"/>
        <bgColor indexed="64"/>
      </patternFill>
    </fill>
    <fill>
      <patternFill patternType="solid">
        <fgColor rgb="FFFFFF99"/>
        <bgColor indexed="64"/>
      </patternFill>
    </fill>
    <fill>
      <patternFill patternType="solid">
        <fgColor theme="2" tint="-0.89999084444715716"/>
        <bgColor indexed="64"/>
      </patternFill>
    </fill>
    <fill>
      <patternFill patternType="solid">
        <fgColor theme="6" tint="0.79998168889431442"/>
        <bgColor indexed="64"/>
      </patternFill>
    </fill>
    <fill>
      <patternFill patternType="solid">
        <fgColor theme="1" tint="4.9989318521683403E-2"/>
        <bgColor indexed="64"/>
      </patternFill>
    </fill>
    <fill>
      <patternFill patternType="solid">
        <fgColor theme="7" tint="-0.499984740745262"/>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C00000"/>
      </bottom>
      <diagonal/>
    </border>
    <border>
      <left style="thin">
        <color rgb="FFC00000"/>
      </left>
      <right style="thin">
        <color rgb="FFC00000"/>
      </right>
      <top style="thin">
        <color rgb="FFC00000"/>
      </top>
      <bottom style="thin">
        <color rgb="FFC00000"/>
      </bottom>
      <diagonal/>
    </border>
    <border>
      <left style="thick">
        <color rgb="FFFFFF00"/>
      </left>
      <right/>
      <top style="thick">
        <color rgb="FFFFFF00"/>
      </top>
      <bottom style="thick">
        <color rgb="FFFFFF00"/>
      </bottom>
      <diagonal/>
    </border>
    <border>
      <left/>
      <right style="thick">
        <color rgb="FFFFFF00"/>
      </right>
      <top style="thick">
        <color rgb="FFFFFF00"/>
      </top>
      <bottom style="thick">
        <color rgb="FFFFFF00"/>
      </bottom>
      <diagonal/>
    </border>
    <border>
      <left style="thin">
        <color rgb="FFC00000"/>
      </left>
      <right style="thin">
        <color rgb="FFC00000"/>
      </right>
      <top/>
      <bottom style="thin">
        <color rgb="FFC00000"/>
      </bottom>
      <diagonal/>
    </border>
    <border>
      <left/>
      <right/>
      <top style="thick">
        <color rgb="FFFFFF00"/>
      </top>
      <bottom style="thick">
        <color rgb="FFFFFF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7" fillId="0" borderId="0"/>
  </cellStyleXfs>
  <cellXfs count="147">
    <xf numFmtId="0" fontId="0" fillId="0" borderId="0" xfId="0"/>
    <xf numFmtId="0" fontId="2" fillId="0" borderId="0" xfId="0" applyFont="1"/>
    <xf numFmtId="0" fontId="0" fillId="0" borderId="1" xfId="0" applyBorder="1" applyAlignment="1">
      <alignment horizontal="justify" vertical="center"/>
    </xf>
    <xf numFmtId="0" fontId="3" fillId="0" borderId="0" xfId="0" applyFont="1"/>
    <xf numFmtId="0" fontId="0" fillId="0" borderId="1" xfId="0" applyBorder="1"/>
    <xf numFmtId="0" fontId="0" fillId="2" borderId="1" xfId="0" applyFill="1" applyBorder="1"/>
    <xf numFmtId="0" fontId="2" fillId="3"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4" fontId="0" fillId="2" borderId="1" xfId="0" applyNumberFormat="1" applyFill="1" applyBorder="1"/>
    <xf numFmtId="0" fontId="2" fillId="5" borderId="1" xfId="0" applyFont="1" applyFill="1" applyBorder="1" applyAlignment="1">
      <alignment horizontal="center" vertical="center" wrapText="1"/>
    </xf>
    <xf numFmtId="4" fontId="0" fillId="0" borderId="0" xfId="0" applyNumberFormat="1"/>
    <xf numFmtId="4" fontId="0" fillId="0" borderId="1" xfId="0" applyNumberFormat="1" applyBorder="1"/>
    <xf numFmtId="0" fontId="2" fillId="6" borderId="1" xfId="0" applyFont="1" applyFill="1" applyBorder="1" applyAlignment="1">
      <alignment horizontal="center" vertical="center" wrapText="1"/>
    </xf>
    <xf numFmtId="4" fontId="0" fillId="2" borderId="1" xfId="0" applyNumberFormat="1" applyFill="1" applyBorder="1" applyAlignment="1">
      <alignment vertical="center"/>
    </xf>
    <xf numFmtId="0" fontId="7" fillId="0" borderId="0" xfId="0" applyFont="1" applyBorder="1" applyAlignment="1">
      <alignment horizontal="center" wrapText="1"/>
    </xf>
    <xf numFmtId="0" fontId="7" fillId="0" borderId="2" xfId="0" applyFont="1" applyBorder="1" applyAlignment="1">
      <alignment horizont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164" fontId="8" fillId="0" borderId="1" xfId="1" applyNumberFormat="1" applyFon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wrapText="1"/>
    </xf>
    <xf numFmtId="0" fontId="0" fillId="0" borderId="1" xfId="0" applyBorder="1" applyAlignment="1">
      <alignment horizontal="justify"/>
    </xf>
    <xf numFmtId="0" fontId="2" fillId="7" borderId="1" xfId="0" applyFont="1" applyFill="1" applyBorder="1" applyAlignment="1">
      <alignment horizontal="center" vertical="center"/>
    </xf>
    <xf numFmtId="0" fontId="2" fillId="5" borderId="1" xfId="0" applyFont="1" applyFill="1" applyBorder="1" applyAlignment="1">
      <alignment horizontal="center" vertical="center"/>
    </xf>
    <xf numFmtId="4" fontId="2" fillId="0" borderId="0" xfId="0" applyNumberFormat="1" applyFont="1"/>
    <xf numFmtId="0" fontId="2" fillId="0" borderId="0" xfId="0" applyFont="1" applyFill="1" applyBorder="1"/>
    <xf numFmtId="4" fontId="2" fillId="0" borderId="0" xfId="0" applyNumberFormat="1" applyFont="1" applyBorder="1"/>
    <xf numFmtId="0" fontId="9" fillId="0" borderId="0" xfId="0" applyFont="1"/>
    <xf numFmtId="4" fontId="5" fillId="4" borderId="3" xfId="0" applyNumberFormat="1" applyFont="1" applyFill="1" applyBorder="1"/>
    <xf numFmtId="0" fontId="5" fillId="4" borderId="0" xfId="0" applyFont="1" applyFill="1" applyAlignment="1">
      <alignment horizontal="left"/>
    </xf>
    <xf numFmtId="0" fontId="10" fillId="0" borderId="1" xfId="0" applyFont="1" applyBorder="1" applyAlignment="1">
      <alignment vertical="center"/>
    </xf>
    <xf numFmtId="4" fontId="0" fillId="8" borderId="1" xfId="0" quotePrefix="1" applyNumberFormat="1" applyFill="1" applyBorder="1" applyAlignment="1">
      <alignment vertical="center"/>
    </xf>
    <xf numFmtId="0" fontId="0" fillId="9" borderId="1" xfId="0" applyFill="1" applyBorder="1" applyAlignment="1">
      <alignment horizontal="left" indent="1"/>
    </xf>
    <xf numFmtId="4" fontId="0" fillId="10" borderId="1" xfId="0" quotePrefix="1" applyNumberFormat="1" applyFill="1" applyBorder="1"/>
    <xf numFmtId="0" fontId="10" fillId="0" borderId="1" xfId="0" applyFont="1" applyBorder="1"/>
    <xf numFmtId="4" fontId="0" fillId="2" borderId="4" xfId="0" applyNumberFormat="1" applyFill="1" applyBorder="1"/>
    <xf numFmtId="4" fontId="0" fillId="2" borderId="4" xfId="0" applyNumberFormat="1" applyFill="1" applyBorder="1" applyAlignment="1">
      <alignment vertical="center"/>
    </xf>
    <xf numFmtId="0" fontId="11" fillId="0" borderId="1" xfId="0" applyFont="1" applyBorder="1"/>
    <xf numFmtId="4" fontId="0" fillId="0" borderId="0" xfId="0" quotePrefix="1" applyNumberFormat="1"/>
    <xf numFmtId="4" fontId="0" fillId="2" borderId="1" xfId="0" quotePrefix="1" applyNumberFormat="1" applyFill="1" applyBorder="1" applyAlignment="1">
      <alignment vertical="center"/>
    </xf>
    <xf numFmtId="0" fontId="2" fillId="9" borderId="1" xfId="0" applyFont="1" applyFill="1" applyBorder="1" applyAlignment="1">
      <alignment horizontal="left" wrapText="1" indent="1"/>
    </xf>
    <xf numFmtId="0" fontId="0" fillId="9" borderId="1" xfId="0" applyFill="1" applyBorder="1" applyAlignment="1">
      <alignment horizontal="left" wrapText="1" indent="1"/>
    </xf>
    <xf numFmtId="0" fontId="10" fillId="0" borderId="0" xfId="0" applyFont="1" applyAlignment="1">
      <alignment vertical="center"/>
    </xf>
    <xf numFmtId="4" fontId="0" fillId="2" borderId="1" xfId="0" applyNumberFormat="1" applyFill="1" applyBorder="1" applyAlignment="1">
      <alignment horizontal="right" vertical="center"/>
    </xf>
    <xf numFmtId="0" fontId="12" fillId="0" borderId="0" xfId="0" applyFont="1"/>
    <xf numFmtId="0" fontId="11" fillId="0" borderId="0" xfId="0" applyFont="1"/>
    <xf numFmtId="4" fontId="2" fillId="0" borderId="1" xfId="0" quotePrefix="1" applyNumberFormat="1" applyFont="1" applyBorder="1"/>
    <xf numFmtId="4" fontId="0" fillId="0" borderId="1" xfId="0" quotePrefix="1" applyNumberFormat="1" applyBorder="1" applyAlignment="1">
      <alignment vertical="center"/>
    </xf>
    <xf numFmtId="0" fontId="2" fillId="9" borderId="1" xfId="0" applyFont="1" applyFill="1" applyBorder="1" applyAlignment="1">
      <alignment horizontal="left" indent="1"/>
    </xf>
    <xf numFmtId="4" fontId="0" fillId="0" borderId="1" xfId="0" quotePrefix="1" applyNumberFormat="1" applyBorder="1"/>
    <xf numFmtId="0" fontId="0" fillId="9" borderId="1" xfId="0" applyFill="1" applyBorder="1" applyAlignment="1">
      <alignment horizontal="left" indent="2"/>
    </xf>
    <xf numFmtId="0" fontId="13" fillId="9" borderId="1" xfId="0" applyFont="1" applyFill="1" applyBorder="1" applyAlignment="1">
      <alignment horizontal="left" indent="1"/>
    </xf>
    <xf numFmtId="0" fontId="2" fillId="9" borderId="1" xfId="0" applyFont="1" applyFill="1" applyBorder="1" applyAlignment="1">
      <alignment horizontal="left" indent="2"/>
    </xf>
    <xf numFmtId="0" fontId="0" fillId="9" borderId="1" xfId="0" applyFill="1" applyBorder="1" applyAlignment="1">
      <alignment horizontal="left" indent="3"/>
    </xf>
    <xf numFmtId="0" fontId="10" fillId="0" borderId="0" xfId="0" applyFont="1" applyAlignment="1">
      <alignment vertical="center" wrapText="1"/>
    </xf>
    <xf numFmtId="4" fontId="0" fillId="0" borderId="1" xfId="0" applyNumberFormat="1" applyBorder="1" applyAlignment="1">
      <alignment vertical="center"/>
    </xf>
    <xf numFmtId="0" fontId="0" fillId="9" borderId="1" xfId="0" applyFill="1" applyBorder="1" applyAlignment="1">
      <alignment horizontal="left" wrapText="1" indent="2"/>
    </xf>
    <xf numFmtId="0" fontId="14" fillId="0" borderId="0" xfId="0" applyFont="1"/>
    <xf numFmtId="0" fontId="12" fillId="0" borderId="0" xfId="0" applyFont="1" applyAlignment="1">
      <alignment wrapText="1"/>
    </xf>
    <xf numFmtId="4" fontId="0" fillId="2" borderId="1" xfId="0" quotePrefix="1" applyNumberFormat="1" applyFill="1" applyBorder="1" applyAlignment="1">
      <alignment horizontal="right" vertical="center"/>
    </xf>
    <xf numFmtId="0" fontId="15" fillId="0" borderId="0" xfId="0" applyFont="1" applyAlignment="1">
      <alignment horizontal="left" indent="1"/>
    </xf>
    <xf numFmtId="0" fontId="2" fillId="0" borderId="0" xfId="0" applyFont="1" applyAlignment="1">
      <alignment horizontal="left" indent="2"/>
    </xf>
    <xf numFmtId="4" fontId="0" fillId="10" borderId="1" xfId="0" quotePrefix="1" applyNumberFormat="1" applyFill="1" applyBorder="1" applyAlignment="1">
      <alignment vertical="center"/>
    </xf>
    <xf numFmtId="0" fontId="0" fillId="0" borderId="0" xfId="0" applyAlignment="1">
      <alignment horizontal="left" wrapText="1" indent="3"/>
    </xf>
    <xf numFmtId="0" fontId="2" fillId="0" borderId="0" xfId="0" applyFont="1" applyAlignment="1">
      <alignment horizontal="left" indent="1"/>
    </xf>
    <xf numFmtId="4" fontId="2" fillId="10" borderId="1" xfId="0" quotePrefix="1" applyNumberFormat="1" applyFont="1" applyFill="1" applyBorder="1"/>
    <xf numFmtId="0" fontId="2" fillId="0" borderId="0" xfId="0" applyFont="1" applyAlignment="1">
      <alignment horizontal="left" wrapText="1" indent="1"/>
    </xf>
    <xf numFmtId="0" fontId="0" fillId="0" borderId="0" xfId="0" applyAlignment="1">
      <alignment horizontal="left" wrapText="1" indent="2"/>
    </xf>
    <xf numFmtId="4" fontId="0" fillId="0" borderId="0" xfId="0" quotePrefix="1" applyNumberFormat="1" applyAlignment="1">
      <alignment vertical="center"/>
    </xf>
    <xf numFmtId="0" fontId="16" fillId="0" borderId="0" xfId="0" quotePrefix="1" applyFont="1"/>
    <xf numFmtId="0" fontId="2" fillId="0" borderId="0" xfId="0" quotePrefix="1" applyFont="1"/>
    <xf numFmtId="164" fontId="0" fillId="0" borderId="1" xfId="0" applyNumberFormat="1" applyBorder="1" applyAlignment="1">
      <alignment vertical="center"/>
    </xf>
    <xf numFmtId="0" fontId="2" fillId="0" borderId="0" xfId="0" quotePrefix="1" applyFont="1" applyAlignment="1">
      <alignment wrapText="1"/>
    </xf>
    <xf numFmtId="4" fontId="2" fillId="10" borderId="1" xfId="0" quotePrefix="1" applyNumberFormat="1" applyFont="1" applyFill="1" applyBorder="1" applyAlignment="1">
      <alignment vertical="center"/>
    </xf>
    <xf numFmtId="0" fontId="0" fillId="0" borderId="0" xfId="0" applyAlignment="1">
      <alignment horizontal="justify" wrapText="1"/>
    </xf>
    <xf numFmtId="4" fontId="0" fillId="10" borderId="1" xfId="0" applyNumberFormat="1" applyFill="1" applyBorder="1"/>
    <xf numFmtId="0" fontId="2" fillId="0" borderId="1" xfId="0" applyFont="1" applyBorder="1" applyAlignment="1">
      <alignment vertical="center"/>
    </xf>
    <xf numFmtId="4" fontId="2" fillId="10" borderId="1" xfId="0" applyNumberFormat="1" applyFont="1" applyFill="1" applyBorder="1"/>
    <xf numFmtId="4" fontId="0" fillId="10" borderId="4" xfId="0" applyNumberFormat="1" applyFill="1" applyBorder="1"/>
    <xf numFmtId="4" fontId="0" fillId="0" borderId="4" xfId="0" applyNumberFormat="1" applyBorder="1"/>
    <xf numFmtId="0" fontId="2" fillId="0" borderId="1" xfId="0" applyFont="1" applyBorder="1" applyAlignment="1">
      <alignment horizontal="left"/>
    </xf>
    <xf numFmtId="0" fontId="0" fillId="10" borderId="1" xfId="0" applyFill="1" applyBorder="1"/>
    <xf numFmtId="0" fontId="2" fillId="0" borderId="1" xfId="0" applyFont="1" applyBorder="1"/>
    <xf numFmtId="0" fontId="0" fillId="4" borderId="0" xfId="0" applyFill="1"/>
    <xf numFmtId="0" fontId="5" fillId="4" borderId="0" xfId="0" applyFont="1" applyFill="1"/>
    <xf numFmtId="0" fontId="9" fillId="0" borderId="0" xfId="0" applyFont="1" applyAlignment="1">
      <alignment vertical="center"/>
    </xf>
    <xf numFmtId="0" fontId="9" fillId="0" borderId="0" xfId="0" applyFont="1" applyAlignment="1">
      <alignment horizontal="center" vertical="center"/>
    </xf>
    <xf numFmtId="0" fontId="0" fillId="0" borderId="1" xfId="0" applyFont="1" applyBorder="1" applyAlignment="1">
      <alignment horizontal="justify" vertical="center"/>
    </xf>
    <xf numFmtId="0" fontId="2" fillId="11" borderId="0" xfId="0" applyFont="1" applyFill="1"/>
    <xf numFmtId="4" fontId="2" fillId="11" borderId="0" xfId="0" applyNumberFormat="1" applyFont="1" applyFill="1"/>
    <xf numFmtId="0" fontId="2" fillId="0" borderId="0" xfId="0" applyFont="1" applyFill="1"/>
    <xf numFmtId="0" fontId="0" fillId="0" borderId="0" xfId="0" applyAlignment="1">
      <alignment horizontal="justify"/>
    </xf>
    <xf numFmtId="0" fontId="2" fillId="0" borderId="0" xfId="0" applyFont="1" applyAlignment="1">
      <alignment horizontal="center"/>
    </xf>
    <xf numFmtId="0" fontId="13" fillId="0" borderId="0" xfId="0" applyFont="1" applyAlignment="1">
      <alignment horizontal="center"/>
    </xf>
    <xf numFmtId="0" fontId="19" fillId="0" borderId="0" xfId="0" applyFont="1" applyAlignment="1">
      <alignment wrapText="1"/>
    </xf>
    <xf numFmtId="0" fontId="19" fillId="0" borderId="0" xfId="0" applyFont="1" applyAlignment="1">
      <alignment horizontal="justify" wrapText="1"/>
    </xf>
    <xf numFmtId="0" fontId="20" fillId="0" borderId="1" xfId="0" applyFont="1" applyBorder="1" applyAlignment="1">
      <alignment horizontal="justify" vertical="top" wrapText="1"/>
    </xf>
    <xf numFmtId="0" fontId="19" fillId="0" borderId="0" xfId="0" applyFont="1"/>
    <xf numFmtId="0" fontId="0" fillId="0" borderId="1" xfId="0" applyBorder="1" applyAlignment="1">
      <alignment horizontal="left" indent="1"/>
    </xf>
    <xf numFmtId="0" fontId="21" fillId="0" borderId="0" xfId="2" applyFont="1" applyFill="1" applyAlignment="1" applyProtection="1">
      <alignment horizontal="center"/>
      <protection locked="0"/>
    </xf>
    <xf numFmtId="0" fontId="5" fillId="12" borderId="5" xfId="0" applyFont="1" applyFill="1" applyBorder="1" applyAlignment="1">
      <alignment horizontal="center"/>
    </xf>
    <xf numFmtId="0" fontId="22" fillId="13" borderId="6" xfId="0" applyFont="1" applyFill="1" applyBorder="1" applyAlignment="1">
      <alignment horizontal="center"/>
    </xf>
    <xf numFmtId="0" fontId="8" fillId="11" borderId="3" xfId="3" applyFont="1" applyFill="1" applyBorder="1" applyAlignment="1">
      <alignment horizontal="center" vertical="center" wrapText="1"/>
    </xf>
    <xf numFmtId="0" fontId="2" fillId="14"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justify" vertical="center" wrapText="1"/>
    </xf>
    <xf numFmtId="0" fontId="0" fillId="0" borderId="1" xfId="0" applyBorder="1" applyAlignment="1">
      <alignment vertical="center" wrapText="1"/>
    </xf>
    <xf numFmtId="0" fontId="0" fillId="0" borderId="3" xfId="0" applyBorder="1"/>
    <xf numFmtId="0" fontId="0" fillId="0" borderId="1" xfId="0" applyBorder="1" applyAlignment="1">
      <alignment horizontal="justify" wrapText="1"/>
    </xf>
    <xf numFmtId="0" fontId="5" fillId="15" borderId="7" xfId="0" applyFont="1" applyFill="1" applyBorder="1" applyAlignment="1">
      <alignment horizontal="center"/>
    </xf>
    <xf numFmtId="0" fontId="5" fillId="15" borderId="8" xfId="0" applyFont="1" applyFill="1" applyBorder="1" applyAlignment="1">
      <alignment horizontal="center"/>
    </xf>
    <xf numFmtId="0" fontId="22" fillId="11" borderId="9" xfId="0" applyFont="1" applyFill="1" applyBorder="1" applyAlignment="1">
      <alignment horizontal="center"/>
    </xf>
    <xf numFmtId="0" fontId="22" fillId="11" borderId="6" xfId="0" applyFont="1" applyFill="1" applyBorder="1" applyAlignment="1">
      <alignment horizontal="center"/>
    </xf>
    <xf numFmtId="0" fontId="8" fillId="16" borderId="3" xfId="3" applyFont="1" applyFill="1" applyBorder="1" applyAlignment="1">
      <alignment horizontal="center" vertical="center" wrapText="1"/>
    </xf>
    <xf numFmtId="0" fontId="5" fillId="15" borderId="10" xfId="0" applyFont="1" applyFill="1" applyBorder="1" applyAlignment="1">
      <alignment horizontal="center"/>
    </xf>
    <xf numFmtId="0" fontId="22" fillId="17" borderId="9" xfId="0" applyFont="1" applyFill="1" applyBorder="1" applyAlignment="1">
      <alignment horizontal="center"/>
    </xf>
    <xf numFmtId="0" fontId="0" fillId="4" borderId="1" xfId="0" applyFill="1" applyBorder="1"/>
    <xf numFmtId="0" fontId="0" fillId="3" borderId="1" xfId="0" applyFill="1" applyBorder="1"/>
    <xf numFmtId="0" fontId="5" fillId="18" borderId="7" xfId="0" applyFont="1" applyFill="1" applyBorder="1" applyAlignment="1">
      <alignment horizontal="center"/>
    </xf>
    <xf numFmtId="0" fontId="5" fillId="18" borderId="8" xfId="0" applyFont="1" applyFill="1" applyBorder="1" applyAlignment="1">
      <alignment horizontal="center"/>
    </xf>
    <xf numFmtId="0" fontId="22" fillId="19" borderId="6" xfId="0" applyFont="1" applyFill="1" applyBorder="1" applyAlignment="1">
      <alignment horizontal="center"/>
    </xf>
    <xf numFmtId="0" fontId="8" fillId="20" borderId="3" xfId="3" applyFont="1" applyFill="1" applyBorder="1" applyAlignment="1">
      <alignment horizontal="center" vertical="center" wrapText="1"/>
    </xf>
    <xf numFmtId="0" fontId="5" fillId="18" borderId="10" xfId="0" applyFont="1" applyFill="1" applyBorder="1" applyAlignment="1">
      <alignment horizontal="center"/>
    </xf>
    <xf numFmtId="0" fontId="5" fillId="12" borderId="7" xfId="0" applyFont="1" applyFill="1" applyBorder="1" applyAlignment="1">
      <alignment horizontal="center"/>
    </xf>
    <xf numFmtId="0" fontId="5" fillId="12" borderId="8" xfId="0" applyFont="1" applyFill="1" applyBorder="1" applyAlignment="1">
      <alignment horizontal="center"/>
    </xf>
    <xf numFmtId="0" fontId="8" fillId="21" borderId="3" xfId="3" applyFont="1" applyFill="1" applyBorder="1" applyAlignment="1">
      <alignment horizontal="center" vertical="center" wrapText="1"/>
    </xf>
    <xf numFmtId="0" fontId="5" fillId="12" borderId="10" xfId="0" applyFont="1" applyFill="1" applyBorder="1" applyAlignment="1">
      <alignment horizontal="center"/>
    </xf>
    <xf numFmtId="0" fontId="5" fillId="22" borderId="7" xfId="0" applyFont="1" applyFill="1" applyBorder="1" applyAlignment="1">
      <alignment horizontal="center"/>
    </xf>
    <xf numFmtId="0" fontId="5" fillId="22" borderId="8" xfId="0" applyFont="1" applyFill="1" applyBorder="1" applyAlignment="1">
      <alignment horizontal="center"/>
    </xf>
    <xf numFmtId="0" fontId="22" fillId="23" borderId="6" xfId="0" applyFont="1" applyFill="1" applyBorder="1" applyAlignment="1">
      <alignment horizontal="center"/>
    </xf>
    <xf numFmtId="0" fontId="8" fillId="5" borderId="3" xfId="3" applyFont="1" applyFill="1" applyBorder="1" applyAlignment="1">
      <alignment horizontal="center" vertical="center" wrapText="1"/>
    </xf>
    <xf numFmtId="0" fontId="5" fillId="24" borderId="7" xfId="0" applyFont="1" applyFill="1" applyBorder="1" applyAlignment="1">
      <alignment horizontal="center"/>
    </xf>
    <xf numFmtId="0" fontId="5" fillId="24" borderId="10" xfId="0" applyFont="1" applyFill="1" applyBorder="1" applyAlignment="1">
      <alignment horizontal="center"/>
    </xf>
    <xf numFmtId="0" fontId="5" fillId="24" borderId="8" xfId="0" applyFont="1" applyFill="1" applyBorder="1" applyAlignment="1">
      <alignment horizontal="center"/>
    </xf>
    <xf numFmtId="0" fontId="5" fillId="25" borderId="7" xfId="0" applyFont="1" applyFill="1" applyBorder="1" applyAlignment="1">
      <alignment horizontal="center"/>
    </xf>
    <xf numFmtId="0" fontId="5" fillId="25" borderId="8" xfId="0" applyFont="1" applyFill="1" applyBorder="1" applyAlignment="1">
      <alignment horizontal="center"/>
    </xf>
    <xf numFmtId="0" fontId="22" fillId="26" borderId="6" xfId="0" applyFont="1" applyFill="1" applyBorder="1" applyAlignment="1">
      <alignment horizontal="center"/>
    </xf>
    <xf numFmtId="0" fontId="8" fillId="10" borderId="3" xfId="3" applyFont="1" applyFill="1" applyBorder="1" applyAlignment="1">
      <alignment horizontal="center" vertical="center" wrapText="1"/>
    </xf>
    <xf numFmtId="0" fontId="5" fillId="25" borderId="10" xfId="0" applyFont="1" applyFill="1" applyBorder="1" applyAlignment="1">
      <alignment horizontal="center"/>
    </xf>
    <xf numFmtId="0" fontId="2" fillId="27" borderId="1" xfId="0" applyFont="1" applyFill="1" applyBorder="1" applyAlignment="1">
      <alignment horizontal="center"/>
    </xf>
    <xf numFmtId="0" fontId="22" fillId="9" borderId="6" xfId="0" applyFont="1" applyFill="1" applyBorder="1" applyAlignment="1">
      <alignment horizontal="center"/>
    </xf>
    <xf numFmtId="0" fontId="8" fillId="9" borderId="3" xfId="3"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14" fontId="0" fillId="0" borderId="0" xfId="0" applyNumberFormat="1"/>
    <xf numFmtId="0" fontId="0" fillId="0" borderId="0" xfId="0" applyAlignment="1">
      <alignment horizontal="right"/>
    </xf>
    <xf numFmtId="0" fontId="9" fillId="0" borderId="0" xfId="0" applyFont="1" applyAlignment="1">
      <alignment horizontal="right"/>
    </xf>
  </cellXfs>
  <cellStyles count="4">
    <cellStyle name="Hipervínculo" xfId="2" builtinId="8"/>
    <cellStyle name="Normal" xfId="0" builtinId="0"/>
    <cellStyle name="Normal 2" xfId="3" xr:uid="{E029F643-C7F3-41D5-B37A-D34A955FBD84}"/>
    <cellStyle name="Porcentaje" xfId="1" builtinId="5"/>
  </cellStyles>
  <dxfs count="22">
    <dxf>
      <font>
        <b/>
        <i val="0"/>
        <color rgb="FFFFFF00"/>
      </font>
      <fill>
        <patternFill>
          <bgColor rgb="FFC00000"/>
        </patternFill>
      </fill>
    </dxf>
    <dxf>
      <fill>
        <patternFill>
          <bgColor theme="5" tint="0.59996337778862885"/>
        </patternFill>
      </fill>
    </dxf>
    <dxf>
      <font>
        <color rgb="FF9C0006"/>
      </font>
      <fill>
        <patternFill>
          <bgColor rgb="FFFFC7CE"/>
        </patternFill>
      </fill>
    </dxf>
    <dxf>
      <font>
        <b/>
        <i val="0"/>
        <color rgb="FFFFFF00"/>
      </font>
      <fill>
        <patternFill>
          <bgColor rgb="FFC00000"/>
        </patternFill>
      </fill>
    </dxf>
    <dxf>
      <fill>
        <patternFill>
          <bgColor theme="5" tint="0.59996337778862885"/>
        </patternFill>
      </fill>
    </dxf>
    <dxf>
      <font>
        <color rgb="FF9C0006"/>
      </font>
      <fill>
        <patternFill>
          <bgColor rgb="FFFFC7CE"/>
        </patternFill>
      </fill>
    </dxf>
    <dxf>
      <font>
        <b/>
        <i val="0"/>
        <color rgb="FFFFFF00"/>
      </font>
      <fill>
        <patternFill>
          <bgColor rgb="FFC00000"/>
        </patternFill>
      </fill>
    </dxf>
    <dxf>
      <fill>
        <patternFill>
          <bgColor theme="5" tint="0.59996337778862885"/>
        </patternFill>
      </fill>
    </dxf>
    <dxf>
      <font>
        <color rgb="FF9C0006"/>
      </font>
      <fill>
        <patternFill>
          <bgColor rgb="FFFFC7CE"/>
        </patternFill>
      </fill>
    </dxf>
    <dxf>
      <font>
        <b/>
        <i val="0"/>
        <color rgb="FFFFFF00"/>
      </font>
      <fill>
        <patternFill>
          <bgColor rgb="FFC00000"/>
        </patternFill>
      </fill>
    </dxf>
    <dxf>
      <fill>
        <patternFill>
          <bgColor theme="5" tint="0.59996337778862885"/>
        </patternFill>
      </fill>
    </dxf>
    <dxf>
      <font>
        <color rgb="FF9C0006"/>
      </font>
      <fill>
        <patternFill>
          <bgColor rgb="FFFFC7CE"/>
        </patternFill>
      </fill>
    </dxf>
    <dxf>
      <font>
        <b/>
        <i val="0"/>
        <color theme="0"/>
      </font>
      <fill>
        <patternFill>
          <bgColor rgb="FFC00000"/>
        </patternFill>
      </fill>
    </dxf>
    <dxf>
      <fill>
        <patternFill>
          <bgColor theme="5"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border>
        <left/>
        <right/>
        <top/>
        <bottom/>
        <vertical/>
        <horizontal/>
      </border>
    </dxf>
    <dxf>
      <fill>
        <patternFill>
          <bgColor theme="9" tint="0.79998168889431442"/>
        </patternFill>
      </fill>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2FB9842-B051-4207-B9C4-D8F446EA01D3}" type="doc">
      <dgm:prSet loTypeId="urn:microsoft.com/office/officeart/2005/8/layout/process5" loCatId="process" qsTypeId="urn:microsoft.com/office/officeart/2005/8/quickstyle/simple1" qsCatId="simple" csTypeId="urn:microsoft.com/office/officeart/2005/8/colors/accent3_1" csCatId="accent3" phldr="1"/>
      <dgm:spPr/>
      <dgm:t>
        <a:bodyPr/>
        <a:lstStyle/>
        <a:p>
          <a:endParaRPr lang="es-MX"/>
        </a:p>
      </dgm:t>
    </dgm:pt>
    <dgm:pt modelId="{34EA67E8-5FF3-4A6E-B6F4-81160BC869F0}">
      <dgm:prSet phldrT="[Texto]"/>
      <dgm:spPr/>
      <dgm:t>
        <a:bodyPr/>
        <a:lstStyle/>
        <a:p>
          <a:r>
            <a:rPr lang="es-MX"/>
            <a:t>Empresa A residente en territorio nacional</a:t>
          </a:r>
        </a:p>
      </dgm:t>
    </dgm:pt>
    <dgm:pt modelId="{C5F81587-291B-41EA-94B4-B3D3CC1F03C7}" type="parTrans" cxnId="{74192DB6-A772-4230-9BB3-02496AA8CA9C}">
      <dgm:prSet/>
      <dgm:spPr/>
      <dgm:t>
        <a:bodyPr/>
        <a:lstStyle/>
        <a:p>
          <a:endParaRPr lang="es-MX"/>
        </a:p>
      </dgm:t>
    </dgm:pt>
    <dgm:pt modelId="{3060B28C-CE06-4757-8213-D5A82C049B29}" type="sibTrans" cxnId="{74192DB6-A772-4230-9BB3-02496AA8CA9C}">
      <dgm:prSet/>
      <dgm:spPr/>
      <dgm:t>
        <a:bodyPr/>
        <a:lstStyle/>
        <a:p>
          <a:endParaRPr lang="es-MX"/>
        </a:p>
      </dgm:t>
    </dgm:pt>
    <dgm:pt modelId="{28AEF157-1024-4C00-B1C9-4721C9930BF1}">
      <dgm:prSet phldrT="[Texto]"/>
      <dgm:spPr/>
      <dgm:t>
        <a:bodyPr/>
        <a:lstStyle/>
        <a:p>
          <a:r>
            <a:rPr lang="es-MX"/>
            <a:t>Vende una maquinaria a la empresa B, que es residente en el extranjero</a:t>
          </a:r>
        </a:p>
      </dgm:t>
    </dgm:pt>
    <dgm:pt modelId="{3939D761-61D6-4A3C-81D8-8D7D3B497EE3}" type="parTrans" cxnId="{5B074C38-59BF-4AD7-A684-9E878D38BB96}">
      <dgm:prSet/>
      <dgm:spPr/>
      <dgm:t>
        <a:bodyPr/>
        <a:lstStyle/>
        <a:p>
          <a:endParaRPr lang="es-MX"/>
        </a:p>
      </dgm:t>
    </dgm:pt>
    <dgm:pt modelId="{445262B5-656C-43D1-8955-DB6302FD9B16}" type="sibTrans" cxnId="{5B074C38-59BF-4AD7-A684-9E878D38BB96}">
      <dgm:prSet/>
      <dgm:spPr/>
      <dgm:t>
        <a:bodyPr/>
        <a:lstStyle/>
        <a:p>
          <a:endParaRPr lang="es-MX"/>
        </a:p>
      </dgm:t>
    </dgm:pt>
    <dgm:pt modelId="{F389A003-BA2A-4E81-BA91-84885A1B64EA}">
      <dgm:prSet phldrT="[Texto]"/>
      <dgm:spPr/>
      <dgm:t>
        <a:bodyPr/>
        <a:lstStyle/>
        <a:p>
          <a:r>
            <a:rPr lang="es-MX"/>
            <a:t>La empresa A le compra al proveedor C la maquinaria, este proveedor se encuentra en el extranjero, y le solicita la entregue directamente al cliente B</a:t>
          </a:r>
        </a:p>
      </dgm:t>
    </dgm:pt>
    <dgm:pt modelId="{5CA33AA6-A7E1-4026-8546-38103ADA342F}" type="parTrans" cxnId="{CAAF23E4-801A-43C5-961A-980B708AD7A5}">
      <dgm:prSet/>
      <dgm:spPr/>
      <dgm:t>
        <a:bodyPr/>
        <a:lstStyle/>
        <a:p>
          <a:endParaRPr lang="es-MX"/>
        </a:p>
      </dgm:t>
    </dgm:pt>
    <dgm:pt modelId="{2B1AA27A-6138-4C2A-8BFA-5D7006EA95BA}" type="sibTrans" cxnId="{CAAF23E4-801A-43C5-961A-980B708AD7A5}">
      <dgm:prSet/>
      <dgm:spPr/>
      <dgm:t>
        <a:bodyPr/>
        <a:lstStyle/>
        <a:p>
          <a:endParaRPr lang="es-MX"/>
        </a:p>
      </dgm:t>
    </dgm:pt>
    <dgm:pt modelId="{63D50610-BBED-4024-BB49-334F931C3C30}">
      <dgm:prSet phldrT="[Texto]"/>
      <dgm:spPr/>
      <dgm:t>
        <a:bodyPr/>
        <a:lstStyle/>
        <a:p>
          <a:r>
            <a:rPr lang="es-MX"/>
            <a:t>No objeto</a:t>
          </a:r>
        </a:p>
      </dgm:t>
    </dgm:pt>
    <dgm:pt modelId="{D44C90B3-95B1-405D-9F83-40D762E5E0D5}" type="parTrans" cxnId="{5D56C31D-23C4-4BA3-82D2-E693497310D0}">
      <dgm:prSet/>
      <dgm:spPr/>
      <dgm:t>
        <a:bodyPr/>
        <a:lstStyle/>
        <a:p>
          <a:endParaRPr lang="es-MX"/>
        </a:p>
      </dgm:t>
    </dgm:pt>
    <dgm:pt modelId="{A95C3803-5036-414B-8E8B-1DD22DF96E93}" type="sibTrans" cxnId="{5D56C31D-23C4-4BA3-82D2-E693497310D0}">
      <dgm:prSet/>
      <dgm:spPr/>
      <dgm:t>
        <a:bodyPr/>
        <a:lstStyle/>
        <a:p>
          <a:endParaRPr lang="es-MX"/>
        </a:p>
      </dgm:t>
    </dgm:pt>
    <dgm:pt modelId="{828B0C5A-5BE8-47CE-9E77-9E587816EEB0}" type="pres">
      <dgm:prSet presAssocID="{E2FB9842-B051-4207-B9C4-D8F446EA01D3}" presName="diagram" presStyleCnt="0">
        <dgm:presLayoutVars>
          <dgm:dir/>
          <dgm:resizeHandles val="exact"/>
        </dgm:presLayoutVars>
      </dgm:prSet>
      <dgm:spPr/>
    </dgm:pt>
    <dgm:pt modelId="{3A5836FB-9D81-4910-8786-98624EB42131}" type="pres">
      <dgm:prSet presAssocID="{34EA67E8-5FF3-4A6E-B6F4-81160BC869F0}" presName="node" presStyleLbl="node1" presStyleIdx="0" presStyleCnt="4">
        <dgm:presLayoutVars>
          <dgm:bulletEnabled val="1"/>
        </dgm:presLayoutVars>
      </dgm:prSet>
      <dgm:spPr/>
    </dgm:pt>
    <dgm:pt modelId="{3AC9F981-A7DD-4E1E-8E98-BF8156E53642}" type="pres">
      <dgm:prSet presAssocID="{3060B28C-CE06-4757-8213-D5A82C049B29}" presName="sibTrans" presStyleLbl="sibTrans2D1" presStyleIdx="0" presStyleCnt="3"/>
      <dgm:spPr/>
    </dgm:pt>
    <dgm:pt modelId="{A3D1A51E-14EE-42BD-8B9E-493CF91BF389}" type="pres">
      <dgm:prSet presAssocID="{3060B28C-CE06-4757-8213-D5A82C049B29}" presName="connectorText" presStyleLbl="sibTrans2D1" presStyleIdx="0" presStyleCnt="3"/>
      <dgm:spPr/>
    </dgm:pt>
    <dgm:pt modelId="{98D5AFCE-F0A1-4003-A5BF-C908DED23B3B}" type="pres">
      <dgm:prSet presAssocID="{28AEF157-1024-4C00-B1C9-4721C9930BF1}" presName="node" presStyleLbl="node1" presStyleIdx="1" presStyleCnt="4">
        <dgm:presLayoutVars>
          <dgm:bulletEnabled val="1"/>
        </dgm:presLayoutVars>
      </dgm:prSet>
      <dgm:spPr/>
    </dgm:pt>
    <dgm:pt modelId="{7103A7D8-6F6D-4AC0-94F9-056D8771256A}" type="pres">
      <dgm:prSet presAssocID="{445262B5-656C-43D1-8955-DB6302FD9B16}" presName="sibTrans" presStyleLbl="sibTrans2D1" presStyleIdx="1" presStyleCnt="3"/>
      <dgm:spPr/>
    </dgm:pt>
    <dgm:pt modelId="{D6EA1DC8-15B8-4455-B9F5-727236EBEC4A}" type="pres">
      <dgm:prSet presAssocID="{445262B5-656C-43D1-8955-DB6302FD9B16}" presName="connectorText" presStyleLbl="sibTrans2D1" presStyleIdx="1" presStyleCnt="3"/>
      <dgm:spPr/>
    </dgm:pt>
    <dgm:pt modelId="{6D3A4FF3-8B77-4865-A2E5-FCA6310B187B}" type="pres">
      <dgm:prSet presAssocID="{F389A003-BA2A-4E81-BA91-84885A1B64EA}" presName="node" presStyleLbl="node1" presStyleIdx="2" presStyleCnt="4">
        <dgm:presLayoutVars>
          <dgm:bulletEnabled val="1"/>
        </dgm:presLayoutVars>
      </dgm:prSet>
      <dgm:spPr/>
    </dgm:pt>
    <dgm:pt modelId="{D177D1F7-F8B7-457E-940A-3593DB37224D}" type="pres">
      <dgm:prSet presAssocID="{2B1AA27A-6138-4C2A-8BFA-5D7006EA95BA}" presName="sibTrans" presStyleLbl="sibTrans2D1" presStyleIdx="2" presStyleCnt="3"/>
      <dgm:spPr/>
    </dgm:pt>
    <dgm:pt modelId="{39B268D4-E064-4DF8-9B50-FDB49A9448B2}" type="pres">
      <dgm:prSet presAssocID="{2B1AA27A-6138-4C2A-8BFA-5D7006EA95BA}" presName="connectorText" presStyleLbl="sibTrans2D1" presStyleIdx="2" presStyleCnt="3"/>
      <dgm:spPr/>
    </dgm:pt>
    <dgm:pt modelId="{AFB2A931-9418-47FF-88A5-91F19D3ECE48}" type="pres">
      <dgm:prSet presAssocID="{63D50610-BBED-4024-BB49-334F931C3C30}" presName="node" presStyleLbl="node1" presStyleIdx="3" presStyleCnt="4">
        <dgm:presLayoutVars>
          <dgm:bulletEnabled val="1"/>
        </dgm:presLayoutVars>
      </dgm:prSet>
      <dgm:spPr/>
    </dgm:pt>
  </dgm:ptLst>
  <dgm:cxnLst>
    <dgm:cxn modelId="{5D56C31D-23C4-4BA3-82D2-E693497310D0}" srcId="{E2FB9842-B051-4207-B9C4-D8F446EA01D3}" destId="{63D50610-BBED-4024-BB49-334F931C3C30}" srcOrd="3" destOrd="0" parTransId="{D44C90B3-95B1-405D-9F83-40D762E5E0D5}" sibTransId="{A95C3803-5036-414B-8E8B-1DD22DF96E93}"/>
    <dgm:cxn modelId="{F440FF1D-AAE6-4B97-9DE4-0F1AD4AA9FC8}" type="presOf" srcId="{E2FB9842-B051-4207-B9C4-D8F446EA01D3}" destId="{828B0C5A-5BE8-47CE-9E77-9E587816EEB0}" srcOrd="0" destOrd="0" presId="urn:microsoft.com/office/officeart/2005/8/layout/process5"/>
    <dgm:cxn modelId="{5B074C38-59BF-4AD7-A684-9E878D38BB96}" srcId="{E2FB9842-B051-4207-B9C4-D8F446EA01D3}" destId="{28AEF157-1024-4C00-B1C9-4721C9930BF1}" srcOrd="1" destOrd="0" parTransId="{3939D761-61D6-4A3C-81D8-8D7D3B497EE3}" sibTransId="{445262B5-656C-43D1-8955-DB6302FD9B16}"/>
    <dgm:cxn modelId="{EC5F743B-0092-4A26-B14E-5C93CAE60CDA}" type="presOf" srcId="{F389A003-BA2A-4E81-BA91-84885A1B64EA}" destId="{6D3A4FF3-8B77-4865-A2E5-FCA6310B187B}" srcOrd="0" destOrd="0" presId="urn:microsoft.com/office/officeart/2005/8/layout/process5"/>
    <dgm:cxn modelId="{ECE3203C-B137-4019-8D7B-BDAFD39C03B1}" type="presOf" srcId="{445262B5-656C-43D1-8955-DB6302FD9B16}" destId="{7103A7D8-6F6D-4AC0-94F9-056D8771256A}" srcOrd="0" destOrd="0" presId="urn:microsoft.com/office/officeart/2005/8/layout/process5"/>
    <dgm:cxn modelId="{B732234A-4E3D-45E1-BAC3-ABD3DF21BA08}" type="presOf" srcId="{2B1AA27A-6138-4C2A-8BFA-5D7006EA95BA}" destId="{D177D1F7-F8B7-457E-940A-3593DB37224D}" srcOrd="0" destOrd="0" presId="urn:microsoft.com/office/officeart/2005/8/layout/process5"/>
    <dgm:cxn modelId="{95795E85-6201-4DB7-9B1E-6D58C2302687}" type="presOf" srcId="{63D50610-BBED-4024-BB49-334F931C3C30}" destId="{AFB2A931-9418-47FF-88A5-91F19D3ECE48}" srcOrd="0" destOrd="0" presId="urn:microsoft.com/office/officeart/2005/8/layout/process5"/>
    <dgm:cxn modelId="{74FB1A8C-B844-45E4-AE1B-E2002C23CD68}" type="presOf" srcId="{2B1AA27A-6138-4C2A-8BFA-5D7006EA95BA}" destId="{39B268D4-E064-4DF8-9B50-FDB49A9448B2}" srcOrd="1" destOrd="0" presId="urn:microsoft.com/office/officeart/2005/8/layout/process5"/>
    <dgm:cxn modelId="{497478AA-1522-4DAF-9889-E097492975C8}" type="presOf" srcId="{3060B28C-CE06-4757-8213-D5A82C049B29}" destId="{3AC9F981-A7DD-4E1E-8E98-BF8156E53642}" srcOrd="0" destOrd="0" presId="urn:microsoft.com/office/officeart/2005/8/layout/process5"/>
    <dgm:cxn modelId="{24CE0BAC-F1A5-424A-AA47-D07C71851C89}" type="presOf" srcId="{34EA67E8-5FF3-4A6E-B6F4-81160BC869F0}" destId="{3A5836FB-9D81-4910-8786-98624EB42131}" srcOrd="0" destOrd="0" presId="urn:microsoft.com/office/officeart/2005/8/layout/process5"/>
    <dgm:cxn modelId="{74192DB6-A772-4230-9BB3-02496AA8CA9C}" srcId="{E2FB9842-B051-4207-B9C4-D8F446EA01D3}" destId="{34EA67E8-5FF3-4A6E-B6F4-81160BC869F0}" srcOrd="0" destOrd="0" parTransId="{C5F81587-291B-41EA-94B4-B3D3CC1F03C7}" sibTransId="{3060B28C-CE06-4757-8213-D5A82C049B29}"/>
    <dgm:cxn modelId="{66BD8BE2-B710-4CAB-826B-1D3A6955EABF}" type="presOf" srcId="{28AEF157-1024-4C00-B1C9-4721C9930BF1}" destId="{98D5AFCE-F0A1-4003-A5BF-C908DED23B3B}" srcOrd="0" destOrd="0" presId="urn:microsoft.com/office/officeart/2005/8/layout/process5"/>
    <dgm:cxn modelId="{CAAF23E4-801A-43C5-961A-980B708AD7A5}" srcId="{E2FB9842-B051-4207-B9C4-D8F446EA01D3}" destId="{F389A003-BA2A-4E81-BA91-84885A1B64EA}" srcOrd="2" destOrd="0" parTransId="{5CA33AA6-A7E1-4026-8546-38103ADA342F}" sibTransId="{2B1AA27A-6138-4C2A-8BFA-5D7006EA95BA}"/>
    <dgm:cxn modelId="{1F1BF3F6-A419-4E7B-99B1-106018853BBB}" type="presOf" srcId="{445262B5-656C-43D1-8955-DB6302FD9B16}" destId="{D6EA1DC8-15B8-4455-B9F5-727236EBEC4A}" srcOrd="1" destOrd="0" presId="urn:microsoft.com/office/officeart/2005/8/layout/process5"/>
    <dgm:cxn modelId="{1438CAFE-C520-40D8-8F95-2968CA3CE9E2}" type="presOf" srcId="{3060B28C-CE06-4757-8213-D5A82C049B29}" destId="{A3D1A51E-14EE-42BD-8B9E-493CF91BF389}" srcOrd="1" destOrd="0" presId="urn:microsoft.com/office/officeart/2005/8/layout/process5"/>
    <dgm:cxn modelId="{897F1B15-6063-4FB2-A200-D033BF85BCE1}" type="presParOf" srcId="{828B0C5A-5BE8-47CE-9E77-9E587816EEB0}" destId="{3A5836FB-9D81-4910-8786-98624EB42131}" srcOrd="0" destOrd="0" presId="urn:microsoft.com/office/officeart/2005/8/layout/process5"/>
    <dgm:cxn modelId="{3F186D4B-6872-4B74-B99F-30C9D25BDA24}" type="presParOf" srcId="{828B0C5A-5BE8-47CE-9E77-9E587816EEB0}" destId="{3AC9F981-A7DD-4E1E-8E98-BF8156E53642}" srcOrd="1" destOrd="0" presId="urn:microsoft.com/office/officeart/2005/8/layout/process5"/>
    <dgm:cxn modelId="{0A1779CC-D0C9-4806-81AF-6C1F44274254}" type="presParOf" srcId="{3AC9F981-A7DD-4E1E-8E98-BF8156E53642}" destId="{A3D1A51E-14EE-42BD-8B9E-493CF91BF389}" srcOrd="0" destOrd="0" presId="urn:microsoft.com/office/officeart/2005/8/layout/process5"/>
    <dgm:cxn modelId="{8512E1FF-AC01-447C-92CF-C4329CF935D6}" type="presParOf" srcId="{828B0C5A-5BE8-47CE-9E77-9E587816EEB0}" destId="{98D5AFCE-F0A1-4003-A5BF-C908DED23B3B}" srcOrd="2" destOrd="0" presId="urn:microsoft.com/office/officeart/2005/8/layout/process5"/>
    <dgm:cxn modelId="{30DDC02D-1A32-4A53-8366-79FDF1FEF86E}" type="presParOf" srcId="{828B0C5A-5BE8-47CE-9E77-9E587816EEB0}" destId="{7103A7D8-6F6D-4AC0-94F9-056D8771256A}" srcOrd="3" destOrd="0" presId="urn:microsoft.com/office/officeart/2005/8/layout/process5"/>
    <dgm:cxn modelId="{8BA6ED97-090A-4D11-A0C2-64D711D5CDB8}" type="presParOf" srcId="{7103A7D8-6F6D-4AC0-94F9-056D8771256A}" destId="{D6EA1DC8-15B8-4455-B9F5-727236EBEC4A}" srcOrd="0" destOrd="0" presId="urn:microsoft.com/office/officeart/2005/8/layout/process5"/>
    <dgm:cxn modelId="{D64D51BD-04A5-4D22-B86F-FBD3D7C82F1E}" type="presParOf" srcId="{828B0C5A-5BE8-47CE-9E77-9E587816EEB0}" destId="{6D3A4FF3-8B77-4865-A2E5-FCA6310B187B}" srcOrd="4" destOrd="0" presId="urn:microsoft.com/office/officeart/2005/8/layout/process5"/>
    <dgm:cxn modelId="{A701333C-3EF0-48EF-ADE6-E033C996F289}" type="presParOf" srcId="{828B0C5A-5BE8-47CE-9E77-9E587816EEB0}" destId="{D177D1F7-F8B7-457E-940A-3593DB37224D}" srcOrd="5" destOrd="0" presId="urn:microsoft.com/office/officeart/2005/8/layout/process5"/>
    <dgm:cxn modelId="{7EB83361-06F1-41C2-89CC-C5EB0A11F9D7}" type="presParOf" srcId="{D177D1F7-F8B7-457E-940A-3593DB37224D}" destId="{39B268D4-E064-4DF8-9B50-FDB49A9448B2}" srcOrd="0" destOrd="0" presId="urn:microsoft.com/office/officeart/2005/8/layout/process5"/>
    <dgm:cxn modelId="{18B4424D-2777-4628-8C90-AA37BC086CF2}" type="presParOf" srcId="{828B0C5A-5BE8-47CE-9E77-9E587816EEB0}" destId="{AFB2A931-9418-47FF-88A5-91F19D3ECE48}" srcOrd="6" destOrd="0" presId="urn:microsoft.com/office/officeart/2005/8/layout/process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F933937-CD5C-4F82-8ADC-9E2691071ECB}" type="doc">
      <dgm:prSet loTypeId="urn:microsoft.com/office/officeart/2005/8/layout/cycle3" loCatId="cycle" qsTypeId="urn:microsoft.com/office/officeart/2005/8/quickstyle/simple1" qsCatId="simple" csTypeId="urn:microsoft.com/office/officeart/2005/8/colors/accent3_1" csCatId="accent3" phldr="1"/>
      <dgm:spPr/>
      <dgm:t>
        <a:bodyPr/>
        <a:lstStyle/>
        <a:p>
          <a:endParaRPr lang="es-MX"/>
        </a:p>
      </dgm:t>
    </dgm:pt>
    <dgm:pt modelId="{CD2CEB0C-9666-4DE7-81E7-5650D51FCA2C}">
      <dgm:prSet phldrT="[Texto]"/>
      <dgm:spPr/>
      <dgm:t>
        <a:bodyPr/>
        <a:lstStyle/>
        <a:p>
          <a:r>
            <a:rPr lang="es-MX"/>
            <a:t>La cia. de seguros indemniza al cliente A por pérdida total de su automóvil</a:t>
          </a:r>
        </a:p>
      </dgm:t>
    </dgm:pt>
    <dgm:pt modelId="{89A347C1-9D3B-4736-BAAF-8C52F500030F}" type="parTrans" cxnId="{C64AD8FE-1CCC-4DCD-A13A-01B82FBB7FE7}">
      <dgm:prSet/>
      <dgm:spPr/>
      <dgm:t>
        <a:bodyPr/>
        <a:lstStyle/>
        <a:p>
          <a:endParaRPr lang="es-MX"/>
        </a:p>
      </dgm:t>
    </dgm:pt>
    <dgm:pt modelId="{38E381AA-071F-419E-81D8-5E16FEFBAE62}" type="sibTrans" cxnId="{C64AD8FE-1CCC-4DCD-A13A-01B82FBB7FE7}">
      <dgm:prSet/>
      <dgm:spPr/>
      <dgm:t>
        <a:bodyPr/>
        <a:lstStyle/>
        <a:p>
          <a:endParaRPr lang="es-MX"/>
        </a:p>
      </dgm:t>
    </dgm:pt>
    <dgm:pt modelId="{EDE379E3-0CE0-48FB-BC37-22F84519D3F9}">
      <dgm:prSet phldrT="[Texto]"/>
      <dgm:spPr/>
      <dgm:t>
        <a:bodyPr/>
        <a:lstStyle/>
        <a:p>
          <a:r>
            <a:rPr lang="es-MX"/>
            <a:t>El cliente A emite un CFDI por el pago de la indeminzación</a:t>
          </a:r>
        </a:p>
      </dgm:t>
    </dgm:pt>
    <dgm:pt modelId="{3EA735E7-5E40-49E4-B66A-5420DCC0D3A2}" type="parTrans" cxnId="{2238FC63-1F18-4E8F-B51B-7B917E7A9BFE}">
      <dgm:prSet/>
      <dgm:spPr/>
      <dgm:t>
        <a:bodyPr/>
        <a:lstStyle/>
        <a:p>
          <a:endParaRPr lang="es-MX"/>
        </a:p>
      </dgm:t>
    </dgm:pt>
    <dgm:pt modelId="{DCC1A4FA-E94F-4C59-AD87-DE9BC0BE2664}" type="sibTrans" cxnId="{2238FC63-1F18-4E8F-B51B-7B917E7A9BFE}">
      <dgm:prSet/>
      <dgm:spPr/>
      <dgm:t>
        <a:bodyPr/>
        <a:lstStyle/>
        <a:p>
          <a:endParaRPr lang="es-MX"/>
        </a:p>
      </dgm:t>
    </dgm:pt>
    <dgm:pt modelId="{44A79322-9CE4-42BA-9C2B-E31D20B55E0B}">
      <dgm:prSet phldrT="[Texto]"/>
      <dgm:spPr/>
      <dgm:t>
        <a:bodyPr/>
        <a:lstStyle/>
        <a:p>
          <a:r>
            <a:rPr lang="es-MX"/>
            <a:t>Esta operación es no objeto</a:t>
          </a:r>
        </a:p>
      </dgm:t>
    </dgm:pt>
    <dgm:pt modelId="{4E14A05E-6DFE-41CC-9C70-8B599D1CE852}" type="parTrans" cxnId="{9AE82E69-8931-41E4-8997-83F3D035D918}">
      <dgm:prSet/>
      <dgm:spPr/>
      <dgm:t>
        <a:bodyPr/>
        <a:lstStyle/>
        <a:p>
          <a:endParaRPr lang="es-MX"/>
        </a:p>
      </dgm:t>
    </dgm:pt>
    <dgm:pt modelId="{839C6914-84E1-41D3-B13F-57DBE126C294}" type="sibTrans" cxnId="{9AE82E69-8931-41E4-8997-83F3D035D918}">
      <dgm:prSet/>
      <dgm:spPr/>
      <dgm:t>
        <a:bodyPr/>
        <a:lstStyle/>
        <a:p>
          <a:endParaRPr lang="es-MX"/>
        </a:p>
      </dgm:t>
    </dgm:pt>
    <dgm:pt modelId="{BE75B484-C73C-400B-9B8E-5202537012A7}">
      <dgm:prSet phldrT="[Texto]"/>
      <dgm:spPr/>
      <dgm:t>
        <a:bodyPr/>
        <a:lstStyle/>
        <a:p>
          <a:r>
            <a:rPr lang="es-MX"/>
            <a:t>El CFDI se le entrega a la compañia de seguros.</a:t>
          </a:r>
        </a:p>
      </dgm:t>
    </dgm:pt>
    <dgm:pt modelId="{DAD638E7-D7F0-40BD-A58B-6B9723B141CB}" type="parTrans" cxnId="{99308132-4389-481D-9D2A-FE7ABE89EBC5}">
      <dgm:prSet/>
      <dgm:spPr/>
      <dgm:t>
        <a:bodyPr/>
        <a:lstStyle/>
        <a:p>
          <a:endParaRPr lang="es-MX"/>
        </a:p>
      </dgm:t>
    </dgm:pt>
    <dgm:pt modelId="{969EB4AD-27D5-4042-9B35-121686C637EE}" type="sibTrans" cxnId="{99308132-4389-481D-9D2A-FE7ABE89EBC5}">
      <dgm:prSet/>
      <dgm:spPr/>
      <dgm:t>
        <a:bodyPr/>
        <a:lstStyle/>
        <a:p>
          <a:endParaRPr lang="es-MX"/>
        </a:p>
      </dgm:t>
    </dgm:pt>
    <dgm:pt modelId="{8BFD2103-3B32-4070-A112-F49561D875C0}" type="pres">
      <dgm:prSet presAssocID="{EF933937-CD5C-4F82-8ADC-9E2691071ECB}" presName="Name0" presStyleCnt="0">
        <dgm:presLayoutVars>
          <dgm:dir/>
          <dgm:resizeHandles val="exact"/>
        </dgm:presLayoutVars>
      </dgm:prSet>
      <dgm:spPr/>
    </dgm:pt>
    <dgm:pt modelId="{61142441-A3F2-4C23-AB26-5ABDAA674215}" type="pres">
      <dgm:prSet presAssocID="{EF933937-CD5C-4F82-8ADC-9E2691071ECB}" presName="cycle" presStyleCnt="0"/>
      <dgm:spPr/>
    </dgm:pt>
    <dgm:pt modelId="{E5F373A4-FE4B-4969-9D1A-5843CE02C877}" type="pres">
      <dgm:prSet presAssocID="{CD2CEB0C-9666-4DE7-81E7-5650D51FCA2C}" presName="nodeFirstNode" presStyleLbl="node1" presStyleIdx="0" presStyleCnt="4">
        <dgm:presLayoutVars>
          <dgm:bulletEnabled val="1"/>
        </dgm:presLayoutVars>
      </dgm:prSet>
      <dgm:spPr/>
    </dgm:pt>
    <dgm:pt modelId="{CB82FD97-613A-4226-8D58-9176D486ED5E}" type="pres">
      <dgm:prSet presAssocID="{38E381AA-071F-419E-81D8-5E16FEFBAE62}" presName="sibTransFirstNode" presStyleLbl="bgShp" presStyleIdx="0" presStyleCnt="1"/>
      <dgm:spPr/>
    </dgm:pt>
    <dgm:pt modelId="{8983831F-A0C1-4CD2-8906-05C20FC54226}" type="pres">
      <dgm:prSet presAssocID="{EDE379E3-0CE0-48FB-BC37-22F84519D3F9}" presName="nodeFollowingNodes" presStyleLbl="node1" presStyleIdx="1" presStyleCnt="4">
        <dgm:presLayoutVars>
          <dgm:bulletEnabled val="1"/>
        </dgm:presLayoutVars>
      </dgm:prSet>
      <dgm:spPr/>
    </dgm:pt>
    <dgm:pt modelId="{BA422ADA-3B55-4A0F-9C46-20ACBB9E5E90}" type="pres">
      <dgm:prSet presAssocID="{44A79322-9CE4-42BA-9C2B-E31D20B55E0B}" presName="nodeFollowingNodes" presStyleLbl="node1" presStyleIdx="2" presStyleCnt="4">
        <dgm:presLayoutVars>
          <dgm:bulletEnabled val="1"/>
        </dgm:presLayoutVars>
      </dgm:prSet>
      <dgm:spPr/>
    </dgm:pt>
    <dgm:pt modelId="{EE58CB81-E18E-4FF1-867D-3C027AE78494}" type="pres">
      <dgm:prSet presAssocID="{BE75B484-C73C-400B-9B8E-5202537012A7}" presName="nodeFollowingNodes" presStyleLbl="node1" presStyleIdx="3" presStyleCnt="4">
        <dgm:presLayoutVars>
          <dgm:bulletEnabled val="1"/>
        </dgm:presLayoutVars>
      </dgm:prSet>
      <dgm:spPr/>
    </dgm:pt>
  </dgm:ptLst>
  <dgm:cxnLst>
    <dgm:cxn modelId="{99308132-4389-481D-9D2A-FE7ABE89EBC5}" srcId="{EF933937-CD5C-4F82-8ADC-9E2691071ECB}" destId="{BE75B484-C73C-400B-9B8E-5202537012A7}" srcOrd="3" destOrd="0" parTransId="{DAD638E7-D7F0-40BD-A58B-6B9723B141CB}" sibTransId="{969EB4AD-27D5-4042-9B35-121686C637EE}"/>
    <dgm:cxn modelId="{87B1AC32-61A3-46D9-82A6-9A0F25E7AFDA}" type="presOf" srcId="{44A79322-9CE4-42BA-9C2B-E31D20B55E0B}" destId="{BA422ADA-3B55-4A0F-9C46-20ACBB9E5E90}" srcOrd="0" destOrd="0" presId="urn:microsoft.com/office/officeart/2005/8/layout/cycle3"/>
    <dgm:cxn modelId="{2238FC63-1F18-4E8F-B51B-7B917E7A9BFE}" srcId="{EF933937-CD5C-4F82-8ADC-9E2691071ECB}" destId="{EDE379E3-0CE0-48FB-BC37-22F84519D3F9}" srcOrd="1" destOrd="0" parTransId="{3EA735E7-5E40-49E4-B66A-5420DCC0D3A2}" sibTransId="{DCC1A4FA-E94F-4C59-AD87-DE9BC0BE2664}"/>
    <dgm:cxn modelId="{9AE82E69-8931-41E4-8997-83F3D035D918}" srcId="{EF933937-CD5C-4F82-8ADC-9E2691071ECB}" destId="{44A79322-9CE4-42BA-9C2B-E31D20B55E0B}" srcOrd="2" destOrd="0" parTransId="{4E14A05E-6DFE-41CC-9C70-8B599D1CE852}" sibTransId="{839C6914-84E1-41D3-B13F-57DBE126C294}"/>
    <dgm:cxn modelId="{F1781355-D7B4-4B18-AC87-E64255C9132C}" type="presOf" srcId="{EF933937-CD5C-4F82-8ADC-9E2691071ECB}" destId="{8BFD2103-3B32-4070-A112-F49561D875C0}" srcOrd="0" destOrd="0" presId="urn:microsoft.com/office/officeart/2005/8/layout/cycle3"/>
    <dgm:cxn modelId="{5E413F86-952F-4491-82C4-8564ED3BC5AA}" type="presOf" srcId="{BE75B484-C73C-400B-9B8E-5202537012A7}" destId="{EE58CB81-E18E-4FF1-867D-3C027AE78494}" srcOrd="0" destOrd="0" presId="urn:microsoft.com/office/officeart/2005/8/layout/cycle3"/>
    <dgm:cxn modelId="{66F7C892-B119-4853-860A-A994F07CAFAE}" type="presOf" srcId="{CD2CEB0C-9666-4DE7-81E7-5650D51FCA2C}" destId="{E5F373A4-FE4B-4969-9D1A-5843CE02C877}" srcOrd="0" destOrd="0" presId="urn:microsoft.com/office/officeart/2005/8/layout/cycle3"/>
    <dgm:cxn modelId="{773D9DD7-2F4F-4DFD-B6A7-E6EB424C890F}" type="presOf" srcId="{38E381AA-071F-419E-81D8-5E16FEFBAE62}" destId="{CB82FD97-613A-4226-8D58-9176D486ED5E}" srcOrd="0" destOrd="0" presId="urn:microsoft.com/office/officeart/2005/8/layout/cycle3"/>
    <dgm:cxn modelId="{AE2B29EC-4BA4-48DE-BC91-42F31C224322}" type="presOf" srcId="{EDE379E3-0CE0-48FB-BC37-22F84519D3F9}" destId="{8983831F-A0C1-4CD2-8906-05C20FC54226}" srcOrd="0" destOrd="0" presId="urn:microsoft.com/office/officeart/2005/8/layout/cycle3"/>
    <dgm:cxn modelId="{C64AD8FE-1CCC-4DCD-A13A-01B82FBB7FE7}" srcId="{EF933937-CD5C-4F82-8ADC-9E2691071ECB}" destId="{CD2CEB0C-9666-4DE7-81E7-5650D51FCA2C}" srcOrd="0" destOrd="0" parTransId="{89A347C1-9D3B-4736-BAAF-8C52F500030F}" sibTransId="{38E381AA-071F-419E-81D8-5E16FEFBAE62}"/>
    <dgm:cxn modelId="{1A68B59B-8BD7-417A-877F-D23CB079FE61}" type="presParOf" srcId="{8BFD2103-3B32-4070-A112-F49561D875C0}" destId="{61142441-A3F2-4C23-AB26-5ABDAA674215}" srcOrd="0" destOrd="0" presId="urn:microsoft.com/office/officeart/2005/8/layout/cycle3"/>
    <dgm:cxn modelId="{EFEE93F0-221C-4269-B5DD-698F4DE757A1}" type="presParOf" srcId="{61142441-A3F2-4C23-AB26-5ABDAA674215}" destId="{E5F373A4-FE4B-4969-9D1A-5843CE02C877}" srcOrd="0" destOrd="0" presId="urn:microsoft.com/office/officeart/2005/8/layout/cycle3"/>
    <dgm:cxn modelId="{11BFCDA2-0309-42D8-8939-4CA773B25897}" type="presParOf" srcId="{61142441-A3F2-4C23-AB26-5ABDAA674215}" destId="{CB82FD97-613A-4226-8D58-9176D486ED5E}" srcOrd="1" destOrd="0" presId="urn:microsoft.com/office/officeart/2005/8/layout/cycle3"/>
    <dgm:cxn modelId="{DBDDDD05-0B49-47B6-9480-BA8566B5E315}" type="presParOf" srcId="{61142441-A3F2-4C23-AB26-5ABDAA674215}" destId="{8983831F-A0C1-4CD2-8906-05C20FC54226}" srcOrd="2" destOrd="0" presId="urn:microsoft.com/office/officeart/2005/8/layout/cycle3"/>
    <dgm:cxn modelId="{322D5217-FD98-49EB-8416-D8A1E347CAAE}" type="presParOf" srcId="{61142441-A3F2-4C23-AB26-5ABDAA674215}" destId="{BA422ADA-3B55-4A0F-9C46-20ACBB9E5E90}" srcOrd="3" destOrd="0" presId="urn:microsoft.com/office/officeart/2005/8/layout/cycle3"/>
    <dgm:cxn modelId="{3A38075F-425C-4802-88D2-70EAC753BC3E}" type="presParOf" srcId="{61142441-A3F2-4C23-AB26-5ABDAA674215}" destId="{EE58CB81-E18E-4FF1-867D-3C027AE78494}" srcOrd="4" destOrd="0" presId="urn:microsoft.com/office/officeart/2005/8/layout/cycle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A5836FB-9D81-4910-8786-98624EB42131}">
      <dsp:nvSpPr>
        <dsp:cNvPr id="0" name=""/>
        <dsp:cNvSpPr/>
      </dsp:nvSpPr>
      <dsp:spPr>
        <a:xfrm>
          <a:off x="189050" y="1547"/>
          <a:ext cx="2623891" cy="1574334"/>
        </a:xfrm>
        <a:prstGeom prst="roundRect">
          <a:avLst>
            <a:gd name="adj" fmla="val 10000"/>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Empresa A residente en territorio nacional</a:t>
          </a:r>
        </a:p>
      </dsp:txBody>
      <dsp:txXfrm>
        <a:off x="235161" y="47658"/>
        <a:ext cx="2531669" cy="1482112"/>
      </dsp:txXfrm>
    </dsp:sp>
    <dsp:sp modelId="{3AC9F981-A7DD-4E1E-8E98-BF8156E53642}">
      <dsp:nvSpPr>
        <dsp:cNvPr id="0" name=""/>
        <dsp:cNvSpPr/>
      </dsp:nvSpPr>
      <dsp:spPr>
        <a:xfrm>
          <a:off x="3043844" y="463351"/>
          <a:ext cx="556264" cy="650725"/>
        </a:xfrm>
        <a:prstGeom prst="rightArrow">
          <a:avLst>
            <a:gd name="adj1" fmla="val 60000"/>
            <a:gd name="adj2" fmla="val 50000"/>
          </a:avLst>
        </a:prstGeom>
        <a:solidFill>
          <a:schemeClr val="accent3">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77850">
            <a:lnSpc>
              <a:spcPct val="90000"/>
            </a:lnSpc>
            <a:spcBef>
              <a:spcPct val="0"/>
            </a:spcBef>
            <a:spcAft>
              <a:spcPct val="35000"/>
            </a:spcAft>
            <a:buNone/>
          </a:pPr>
          <a:endParaRPr lang="es-MX" sz="1300" kern="1200"/>
        </a:p>
      </dsp:txBody>
      <dsp:txXfrm>
        <a:off x="3043844" y="593496"/>
        <a:ext cx="389385" cy="390435"/>
      </dsp:txXfrm>
    </dsp:sp>
    <dsp:sp modelId="{98D5AFCE-F0A1-4003-A5BF-C908DED23B3B}">
      <dsp:nvSpPr>
        <dsp:cNvPr id="0" name=""/>
        <dsp:cNvSpPr/>
      </dsp:nvSpPr>
      <dsp:spPr>
        <a:xfrm>
          <a:off x="3862498" y="1547"/>
          <a:ext cx="2623891" cy="1574334"/>
        </a:xfrm>
        <a:prstGeom prst="roundRect">
          <a:avLst>
            <a:gd name="adj" fmla="val 10000"/>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Vende una maquinaria a la empresa B, que es residente en el extranjero</a:t>
          </a:r>
        </a:p>
      </dsp:txBody>
      <dsp:txXfrm>
        <a:off x="3908609" y="47658"/>
        <a:ext cx="2531669" cy="1482112"/>
      </dsp:txXfrm>
    </dsp:sp>
    <dsp:sp modelId="{7103A7D8-6F6D-4AC0-94F9-056D8771256A}">
      <dsp:nvSpPr>
        <dsp:cNvPr id="0" name=""/>
        <dsp:cNvSpPr/>
      </dsp:nvSpPr>
      <dsp:spPr>
        <a:xfrm rot="5400000">
          <a:off x="4896311" y="1759554"/>
          <a:ext cx="556264" cy="650725"/>
        </a:xfrm>
        <a:prstGeom prst="rightArrow">
          <a:avLst>
            <a:gd name="adj1" fmla="val 60000"/>
            <a:gd name="adj2" fmla="val 50000"/>
          </a:avLst>
        </a:prstGeom>
        <a:solidFill>
          <a:schemeClr val="accent3">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77850">
            <a:lnSpc>
              <a:spcPct val="90000"/>
            </a:lnSpc>
            <a:spcBef>
              <a:spcPct val="0"/>
            </a:spcBef>
            <a:spcAft>
              <a:spcPct val="35000"/>
            </a:spcAft>
            <a:buNone/>
          </a:pPr>
          <a:endParaRPr lang="es-MX" sz="1300" kern="1200"/>
        </a:p>
      </dsp:txBody>
      <dsp:txXfrm rot="-5400000">
        <a:off x="4979226" y="1806785"/>
        <a:ext cx="390435" cy="389385"/>
      </dsp:txXfrm>
    </dsp:sp>
    <dsp:sp modelId="{6D3A4FF3-8B77-4865-A2E5-FCA6310B187B}">
      <dsp:nvSpPr>
        <dsp:cNvPr id="0" name=""/>
        <dsp:cNvSpPr/>
      </dsp:nvSpPr>
      <dsp:spPr>
        <a:xfrm>
          <a:off x="3862498" y="2625438"/>
          <a:ext cx="2623891" cy="1574334"/>
        </a:xfrm>
        <a:prstGeom prst="roundRect">
          <a:avLst>
            <a:gd name="adj" fmla="val 10000"/>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La empresa A le compra al proveedor C la maquinaria, este proveedor se encuentra en el extranjero, y le solicita la entregue directamente al cliente B</a:t>
          </a:r>
        </a:p>
      </dsp:txBody>
      <dsp:txXfrm>
        <a:off x="3908609" y="2671549"/>
        <a:ext cx="2531669" cy="1482112"/>
      </dsp:txXfrm>
    </dsp:sp>
    <dsp:sp modelId="{D177D1F7-F8B7-457E-940A-3593DB37224D}">
      <dsp:nvSpPr>
        <dsp:cNvPr id="0" name=""/>
        <dsp:cNvSpPr/>
      </dsp:nvSpPr>
      <dsp:spPr>
        <a:xfrm rot="10800000">
          <a:off x="3075330" y="3087243"/>
          <a:ext cx="556264" cy="650725"/>
        </a:xfrm>
        <a:prstGeom prst="rightArrow">
          <a:avLst>
            <a:gd name="adj1" fmla="val 60000"/>
            <a:gd name="adj2" fmla="val 50000"/>
          </a:avLst>
        </a:prstGeom>
        <a:solidFill>
          <a:schemeClr val="accent3">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577850">
            <a:lnSpc>
              <a:spcPct val="90000"/>
            </a:lnSpc>
            <a:spcBef>
              <a:spcPct val="0"/>
            </a:spcBef>
            <a:spcAft>
              <a:spcPct val="35000"/>
            </a:spcAft>
            <a:buNone/>
          </a:pPr>
          <a:endParaRPr lang="es-MX" sz="1300" kern="1200"/>
        </a:p>
      </dsp:txBody>
      <dsp:txXfrm rot="10800000">
        <a:off x="3242209" y="3217388"/>
        <a:ext cx="389385" cy="390435"/>
      </dsp:txXfrm>
    </dsp:sp>
    <dsp:sp modelId="{AFB2A931-9418-47FF-88A5-91F19D3ECE48}">
      <dsp:nvSpPr>
        <dsp:cNvPr id="0" name=""/>
        <dsp:cNvSpPr/>
      </dsp:nvSpPr>
      <dsp:spPr>
        <a:xfrm>
          <a:off x="189050" y="2625438"/>
          <a:ext cx="2623891" cy="1574334"/>
        </a:xfrm>
        <a:prstGeom prst="roundRect">
          <a:avLst>
            <a:gd name="adj" fmla="val 10000"/>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No objeto</a:t>
          </a:r>
        </a:p>
      </dsp:txBody>
      <dsp:txXfrm>
        <a:off x="235161" y="2671549"/>
        <a:ext cx="2531669" cy="148211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B82FD97-613A-4226-8D58-9176D486ED5E}">
      <dsp:nvSpPr>
        <dsp:cNvPr id="0" name=""/>
        <dsp:cNvSpPr/>
      </dsp:nvSpPr>
      <dsp:spPr>
        <a:xfrm>
          <a:off x="706432" y="-63234"/>
          <a:ext cx="3817948" cy="3817948"/>
        </a:xfrm>
        <a:prstGeom prst="circularArrow">
          <a:avLst>
            <a:gd name="adj1" fmla="val 4668"/>
            <a:gd name="adj2" fmla="val 272909"/>
            <a:gd name="adj3" fmla="val 13061851"/>
            <a:gd name="adj4" fmla="val 17875769"/>
            <a:gd name="adj5" fmla="val 4847"/>
          </a:avLst>
        </a:prstGeom>
        <a:solidFill>
          <a:schemeClr val="accent3">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E5F373A4-FE4B-4969-9D1A-5843CE02C877}">
      <dsp:nvSpPr>
        <dsp:cNvPr id="0" name=""/>
        <dsp:cNvSpPr/>
      </dsp:nvSpPr>
      <dsp:spPr>
        <a:xfrm>
          <a:off x="1420083" y="1132"/>
          <a:ext cx="2390645" cy="1195322"/>
        </a:xfrm>
        <a:prstGeom prst="roundRect">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La cia. de seguros indemniza al cliente A por pérdida total de su automóvil</a:t>
          </a:r>
        </a:p>
      </dsp:txBody>
      <dsp:txXfrm>
        <a:off x="1478434" y="59483"/>
        <a:ext cx="2273943" cy="1078620"/>
      </dsp:txXfrm>
    </dsp:sp>
    <dsp:sp modelId="{8983831F-A0C1-4CD2-8906-05C20FC54226}">
      <dsp:nvSpPr>
        <dsp:cNvPr id="0" name=""/>
        <dsp:cNvSpPr/>
      </dsp:nvSpPr>
      <dsp:spPr>
        <a:xfrm>
          <a:off x="2790980" y="1372029"/>
          <a:ext cx="2390645" cy="1195322"/>
        </a:xfrm>
        <a:prstGeom prst="roundRect">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El cliente A emite un CFDI por el pago de la indeminzación</a:t>
          </a:r>
        </a:p>
      </dsp:txBody>
      <dsp:txXfrm>
        <a:off x="2849331" y="1430380"/>
        <a:ext cx="2273943" cy="1078620"/>
      </dsp:txXfrm>
    </dsp:sp>
    <dsp:sp modelId="{BA422ADA-3B55-4A0F-9C46-20ACBB9E5E90}">
      <dsp:nvSpPr>
        <dsp:cNvPr id="0" name=""/>
        <dsp:cNvSpPr/>
      </dsp:nvSpPr>
      <dsp:spPr>
        <a:xfrm>
          <a:off x="1420083" y="2742926"/>
          <a:ext cx="2390645" cy="1195322"/>
        </a:xfrm>
        <a:prstGeom prst="roundRect">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Esta operación es no objeto</a:t>
          </a:r>
        </a:p>
      </dsp:txBody>
      <dsp:txXfrm>
        <a:off x="1478434" y="2801277"/>
        <a:ext cx="2273943" cy="1078620"/>
      </dsp:txXfrm>
    </dsp:sp>
    <dsp:sp modelId="{EE58CB81-E18E-4FF1-867D-3C027AE78494}">
      <dsp:nvSpPr>
        <dsp:cNvPr id="0" name=""/>
        <dsp:cNvSpPr/>
      </dsp:nvSpPr>
      <dsp:spPr>
        <a:xfrm>
          <a:off x="49187" y="1372029"/>
          <a:ext cx="2390645" cy="1195322"/>
        </a:xfrm>
        <a:prstGeom prst="roundRect">
          <a:avLst/>
        </a:prstGeom>
        <a:solidFill>
          <a:schemeClr val="lt1">
            <a:hueOff val="0"/>
            <a:satOff val="0"/>
            <a:lumOff val="0"/>
            <a:alphaOff val="0"/>
          </a:schemeClr>
        </a:solidFill>
        <a:ln w="19050" cap="flat" cmpd="sng" algn="ctr">
          <a:solidFill>
            <a:schemeClr val="accent3">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MX" sz="1600" kern="1200"/>
            <a:t>El CFDI se le entrega a la compañia de seguros.</a:t>
          </a:r>
        </a:p>
      </dsp:txBody>
      <dsp:txXfrm>
        <a:off x="107538" y="1430380"/>
        <a:ext cx="2273943" cy="1078620"/>
      </dsp:txXfrm>
    </dsp:sp>
  </dsp:spTree>
</dsp:drawing>
</file>

<file path=xl/diagrams/layout1.xml><?xml version="1.0" encoding="utf-8"?>
<dgm:layoutDef xmlns:dgm="http://schemas.openxmlformats.org/drawingml/2006/diagram" xmlns:a="http://schemas.openxmlformats.org/drawingml/2006/main" uniqueId="urn:microsoft.com/office/officeart/2005/8/layout/process5">
  <dgm:title val=""/>
  <dgm:desc val=""/>
  <dgm:catLst>
    <dgm:cat type="process" pri="17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diagram">
    <dgm:varLst>
      <dgm:dir/>
      <dgm:resizeHandles val="exact"/>
    </dgm:varLst>
    <dgm:choose name="Name0">
      <dgm:if name="Name1" axis="self" func="var" arg="dir" op="equ" val="norm">
        <dgm:alg type="snake">
          <dgm:param type="grDir" val="tL"/>
          <dgm:param type="flowDir" val="row"/>
          <dgm:param type="contDir" val="revDir"/>
          <dgm:param type="bkpt" val="endCnv"/>
        </dgm:alg>
      </dgm:if>
      <dgm:else name="Name2">
        <dgm:alg type="snake">
          <dgm:param type="grDir" val="tR"/>
          <dgm:param type="flowDir" val="row"/>
          <dgm:param type="contDir" val="rev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4"/>
      <dgm:constr type="sp" refType="w" refFor="ch" refForName="sibTrans" op="equ"/>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Lst>
          <dgm:ruleLst/>
          <dgm:layoutNode name="connectorText">
            <dgm:alg type="tx">
              <dgm:param type="autoTxRot" val="upr"/>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ycle3">
  <dgm:title val=""/>
  <dgm:desc val=""/>
  <dgm:catLst>
    <dgm:cat type="cycle" pri="5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axis="ch" ptType="node" func="cnt" op="equ" val="2">
        <dgm:alg type="composite">
          <dgm:param type="ar" val="0.9"/>
        </dgm:alg>
        <dgm:shape xmlns:r="http://schemas.openxmlformats.org/officeDocument/2006/relationships" r:blip="">
          <dgm:adjLst/>
        </dgm:shape>
        <dgm:presOf/>
        <dgm:constrLst>
          <dgm:constr type="primFontSz" for="ch" ptType="node" op="equ" val="65"/>
          <dgm:constr type="ctrX" for="ch" forName="node1" refType="w" fact="0.5"/>
          <dgm:constr type="t" for="ch" forName="node1"/>
          <dgm:constr type="w" for="ch" forName="node1" refType="w" fact="0.8"/>
          <dgm:constr type="h" for="ch" forName="node1" refType="w" refFor="ch" refForName="node1" fact="0.5"/>
          <dgm:constr type="ctrX" for="ch" forName="sibTrans" refType="w" fact="0.5"/>
          <dgm:constr type="t" for="ch" forName="sibTrans"/>
          <dgm:constr type="w" for="ch" forName="sibTrans" refType="w" fact="0.8"/>
          <dgm:constr type="h" for="ch" forName="sibTrans" refType="w" refFor="ch" refForName="node1" fact="0.5"/>
          <dgm:constr type="userA" for="ch" forName="sibTrans" refType="w" fact="1.07"/>
          <dgm:constr type="ctrX" for="ch" forName="node2" refType="w" fact="0.5"/>
          <dgm:constr type="b" for="ch" forName="node2" refType="h"/>
          <dgm:constr type="w" for="ch" forName="node2" refType="w" fact="0.8"/>
          <dgm:constr type="h" for="ch" forName="node2" refType="w" refFor="ch" refForName="node1" fact="0.5"/>
          <dgm:constr type="l" for="ch" forName="sp1"/>
          <dgm:constr type="t" for="ch" forName="sp1" refType="h" fact="0.5"/>
          <dgm:constr type="w" for="ch" forName="sp1" val="1"/>
          <dgm:constr type="h" for="ch" forName="sp1" val="1"/>
          <dgm:constr type="r" for="ch" forName="sp2" refType="w"/>
          <dgm:constr type="t" for="ch" forName="sp2" refType="h" fact="0.5"/>
          <dgm:constr type="w" for="ch" forName="sp2" val="1"/>
          <dgm:constr type="h" for="ch" forName="sp2" val="1"/>
        </dgm:constrLst>
        <dgm:ruleLst/>
      </dgm:if>
      <dgm:else name="Name3">
        <dgm:alg type="composite"/>
        <dgm:shape xmlns:r="http://schemas.openxmlformats.org/officeDocument/2006/relationships" r:blip="">
          <dgm:adjLst/>
        </dgm:shape>
        <dgm:presOf/>
        <dgm:constrLst>
          <dgm:constr type="primFontSz" for="ch" ptType="node" op="equ" val="65"/>
        </dgm:constrLst>
        <dgm:ruleLst/>
      </dgm:else>
    </dgm:choose>
    <dgm:choose name="Name4">
      <dgm:if name="Name5" axis="ch" ptType="node" func="cnt" op="equ" val="2">
        <dgm:layoutNode name="node1">
          <dgm:varLst>
            <dgm:bulletEnabled val="1"/>
          </dgm:varLst>
          <dgm:alg type="tx"/>
          <dgm:shape xmlns:r="http://schemas.openxmlformats.org/officeDocument/2006/relationships" type="roundRect" r:blip="">
            <dgm:adjLst/>
          </dgm:shape>
          <dgm:presOf axis="ch desOrSelf" ptType="node node" st="1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ibTrans" styleLbl="bgShp">
          <dgm:choose name="Name6">
            <dgm:if name="Name7" func="var" arg="dir" op="equ" val="norm">
              <dgm:alg type="conn">
                <dgm:param type="connRout" val="longCurve"/>
                <dgm:param type="begPts" val="midR"/>
                <dgm:param type="endPts" val="midL"/>
                <dgm:param type="dstNode" val="node1"/>
              </dgm:alg>
              <dgm:shape xmlns:r="http://schemas.openxmlformats.org/officeDocument/2006/relationships" type="conn" r:blip="" zOrderOff="-2">
                <dgm:adjLst/>
              </dgm:shape>
              <dgm:presOf axis="ch" ptType="sibTrans"/>
              <dgm:constrLst>
                <dgm:constr type="userA"/>
                <dgm:constr type="diam" refType="userA" fact="-1"/>
                <dgm:constr type="wArH" refType="userA" fact="0.05"/>
                <dgm:constr type="hArH" refType="userA" fact="0.1"/>
                <dgm:constr type="stemThick" refType="userA" fact="0.06"/>
                <dgm:constr type="begPad" refType="connDist" fact="-0.2"/>
                <dgm:constr type="endPad" refType="connDist" fact="0.05"/>
              </dgm:constrLst>
            </dgm:if>
            <dgm:else name="Name8">
              <dgm:alg type="conn">
                <dgm:param type="connRout" val="longCurve"/>
                <dgm:param type="begPts" val="midL"/>
                <dgm:param type="endPts" val="midR"/>
                <dgm:param type="dstNode" val="node1"/>
              </dgm:alg>
              <dgm:shape xmlns:r="http://schemas.openxmlformats.org/officeDocument/2006/relationships" type="conn" r:blip="" zOrderOff="-2">
                <dgm:adjLst/>
              </dgm:shape>
              <dgm:presOf axis="ch" ptType="sibTrans"/>
              <dgm:constrLst>
                <dgm:constr type="userA"/>
                <dgm:constr type="diam" refType="userA"/>
                <dgm:constr type="wArH" refType="userA" fact="0.05"/>
                <dgm:constr type="hArH" refType="userA" fact="0.1"/>
                <dgm:constr type="stemThick" refType="userA" fact="0.06"/>
                <dgm:constr type="begPad" refType="connDist" fact="-0.2"/>
                <dgm:constr type="endPad" refType="connDist" fact="0.05"/>
              </dgm:constrLst>
            </dgm:else>
          </dgm:choose>
          <dgm:ruleLst/>
        </dgm:layoutNode>
        <dgm:layoutNode name="node2">
          <dgm:varLst>
            <dgm:bulletEnabled val="1"/>
          </dgm:varLst>
          <dgm:alg type="tx"/>
          <dgm:shape xmlns:r="http://schemas.openxmlformats.org/officeDocument/2006/relationships" type="roundRect" r:blip="">
            <dgm:adjLst/>
          </dgm:shape>
          <dgm:presOf axis="ch desOrSelf" ptType="node node" st="2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p1">
          <dgm:alg type="sp"/>
          <dgm:shape xmlns:r="http://schemas.openxmlformats.org/officeDocument/2006/relationships" r:blip="">
            <dgm:adjLst/>
          </dgm:shape>
          <dgm:presOf/>
          <dgm:constrLst/>
          <dgm:ruleLst/>
        </dgm:layoutNode>
        <dgm:layoutNode name="sp2">
          <dgm:alg type="sp"/>
          <dgm:shape xmlns:r="http://schemas.openxmlformats.org/officeDocument/2006/relationships" r:blip="">
            <dgm:adjLst/>
          </dgm:shape>
          <dgm:presOf/>
          <dgm:constrLst/>
          <dgm:ruleLst/>
        </dgm:layoutNode>
      </dgm:if>
      <dgm:else name="Name9">
        <dgm:layoutNode name="cycle">
          <dgm:choose name="Name10">
            <dgm:if name="Name11" func="var" arg="dir" op="equ" val="norm">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fact="-1"/>
                <dgm:constr type="wArH" for="ch" ptType="sibTrans" refType="diam" op="equ" fact="0.05"/>
                <dgm:constr type="hArH" for="ch" ptType="sibTrans" refType="diam" op="equ" fact="0.1"/>
                <dgm:constr type="stemThick" for="ch" ptType="sibTrans" refType="diam" op="equ" fact="0.065"/>
                <dgm:constr type="primFontSz" for="ch" ptType="node" op="equ"/>
              </dgm:constrLst>
            </dgm:if>
            <dgm:else name="Name12">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dgm:constr type="wArH" for="ch" ptType="sibTrans" refType="diam" op="equ" fact="0.05"/>
                <dgm:constr type="hArH" for="ch" ptType="sibTrans" refType="diam" op="equ" fact="0.1"/>
                <dgm:constr type="stemThick" for="ch" ptType="sibTrans" refType="diam" op="equ" fact="0.065"/>
                <dgm:constr type="primFontSz" for="ch" ptType="node" op="equ"/>
              </dgm:constrLst>
            </dgm:else>
          </dgm:choose>
          <dgm:ruleLst/>
          <dgm:forEach name="nodesFirstNodeForEach" axis="ch" ptType="node" cnt="1">
            <dgm:layoutNode name="nodeFirstNode">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FirstNode" styleLbl="bgShp">
                <dgm:choose name="Name13">
                  <dgm:if name="Name14" func="var" arg="dir" op="equ" val="norm">
                    <dgm:alg type="conn">
                      <dgm:param type="connRout" val="longCurve"/>
                      <dgm:param type="begPts" val="midR"/>
                      <dgm:param type="endPts" val="midL"/>
                      <dgm:param type="dstNode" val="nodeFirstNode"/>
                    </dgm:alg>
                  </dgm:if>
                  <dgm:else name="Name15">
                    <dgm:alg type="conn">
                      <dgm:param type="connRout" val="longCurve"/>
                      <dgm:param type="begPts" val="midL"/>
                      <dgm:param type="endPts" val="midR"/>
                      <dgm:param type="dstNode" val="nodeFirstNode"/>
                    </dgm:alg>
                  </dgm:else>
                </dgm:choose>
                <dgm:shape xmlns:r="http://schemas.openxmlformats.org/officeDocument/2006/relationships" type="conn" r:blip="" zOrderOff="-2">
                  <dgm:adjLst/>
                </dgm:shape>
                <dgm:presOf axis="self"/>
                <dgm:choose name="Name16">
                  <dgm:if name="Name17" axis="par ch" ptType="doc node" func="cnt" op="equ" val="3">
                    <dgm:constrLst>
                      <dgm:constr type="userA"/>
                      <dgm:constr type="diam" refType="userA" fact="1.01"/>
                      <dgm:constr type="begPad" refType="connDist" fact="-0.2"/>
                      <dgm:constr type="endPad" refType="connDist" fact="0.05"/>
                    </dgm:constrLst>
                  </dgm:if>
                  <dgm:if name="Name18" axis="par ch" ptType="doc node" func="cnt" op="equ" val="4">
                    <dgm:constrLst>
                      <dgm:constr type="userA"/>
                      <dgm:constr type="diam" refType="userA" fact="1.26"/>
                      <dgm:constr type="begPad" refType="connDist" fact="-0.2"/>
                      <dgm:constr type="endPad" refType="connDist" fact="0.05"/>
                    </dgm:constrLst>
                  </dgm:if>
                  <dgm:if name="Name19" axis="par ch" ptType="doc node" func="cnt" op="equ" val="5">
                    <dgm:constrLst>
                      <dgm:constr type="userA"/>
                      <dgm:constr type="diam" refType="userA" fact="1.04"/>
                      <dgm:constr type="begPad" refType="connDist" fact="-0.2"/>
                      <dgm:constr type="endPad" refType="connDist" fact="0.05"/>
                    </dgm:constrLst>
                  </dgm:if>
                  <dgm:if name="Name20" axis="par ch" ptType="doc node" func="cnt" op="equ" val="6">
                    <dgm:constrLst>
                      <dgm:constr type="userA"/>
                      <dgm:constr type="diam" refType="userA" fact="1.1"/>
                      <dgm:constr type="begPad" refType="connDist" fact="-0.2"/>
                      <dgm:constr type="endPad" refType="connDist" fact="0.05"/>
                    </dgm:constrLst>
                  </dgm:if>
                  <dgm:else name="Name21">
                    <dgm:constrLst>
                      <dgm:constr type="userA"/>
                      <dgm:constr type="diam" refType="userA" fact="1.04"/>
                      <dgm:constr type="begPad" refType="connDist" fact="-0.2"/>
                      <dgm:constr type="endPad" refType="connDist" fact="0.05"/>
                    </dgm:constrLst>
                  </dgm:else>
                </dgm:choose>
                <dgm:ruleLst/>
              </dgm:layoutNode>
            </dgm:forEach>
          </dgm:forEach>
          <dgm:forEach name="followingNodesForEach" axis="ch" ptType="node" st="2">
            <dgm:layoutNode name="nodeFollowingNodes">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dgm:layoutNod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2</xdr:col>
      <xdr:colOff>47623</xdr:colOff>
      <xdr:row>6</xdr:row>
      <xdr:rowOff>100805</xdr:rowOff>
    </xdr:from>
    <xdr:to>
      <xdr:col>10</xdr:col>
      <xdr:colOff>627063</xdr:colOff>
      <xdr:row>28</xdr:row>
      <xdr:rowOff>111125</xdr:rowOff>
    </xdr:to>
    <xdr:graphicFrame macro="">
      <xdr:nvGraphicFramePr>
        <xdr:cNvPr id="2" name="Diagrama 1">
          <a:extLst>
            <a:ext uri="{FF2B5EF4-FFF2-40B4-BE49-F238E27FC236}">
              <a16:creationId xmlns:a16="http://schemas.microsoft.com/office/drawing/2014/main" id="{57B81B11-4C57-5E38-12D2-FC82A31C1C0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3</xdr:col>
      <xdr:colOff>87312</xdr:colOff>
      <xdr:row>38</xdr:row>
      <xdr:rowOff>132555</xdr:rowOff>
    </xdr:from>
    <xdr:to>
      <xdr:col>9</xdr:col>
      <xdr:colOff>746125</xdr:colOff>
      <xdr:row>59</xdr:row>
      <xdr:rowOff>71436</xdr:rowOff>
    </xdr:to>
    <xdr:graphicFrame macro="">
      <xdr:nvGraphicFramePr>
        <xdr:cNvPr id="3" name="Diagrama 2">
          <a:extLst>
            <a:ext uri="{FF2B5EF4-FFF2-40B4-BE49-F238E27FC236}">
              <a16:creationId xmlns:a16="http://schemas.microsoft.com/office/drawing/2014/main" id="{59964A95-FD4B-D72D-049B-7A48D5A8263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4B76-4096-4A3A-A1C4-6940BDCF5C67}">
  <sheetPr codeName="Hoja1"/>
  <dimension ref="B3:I48"/>
  <sheetViews>
    <sheetView showGridLines="0" zoomScale="140" zoomScaleNormal="140" workbookViewId="0">
      <selection activeCell="B6" sqref="B6:I6"/>
    </sheetView>
  </sheetViews>
  <sheetFormatPr baseColWidth="10" defaultRowHeight="15" x14ac:dyDescent="0.25"/>
  <cols>
    <col min="3" max="3" width="20.85546875" customWidth="1"/>
    <col min="4" max="4" width="19.85546875" customWidth="1"/>
    <col min="5" max="5" width="12.85546875" customWidth="1"/>
    <col min="6" max="6" width="14.28515625" customWidth="1"/>
  </cols>
  <sheetData>
    <row r="3" spans="2:9" x14ac:dyDescent="0.25">
      <c r="B3" s="1" t="s">
        <v>0</v>
      </c>
    </row>
    <row r="5" spans="2:9" x14ac:dyDescent="0.25">
      <c r="B5" s="3" t="s">
        <v>1</v>
      </c>
    </row>
    <row r="6" spans="2:9" ht="129" customHeight="1" x14ac:dyDescent="0.25">
      <c r="B6" s="2" t="s">
        <v>2</v>
      </c>
      <c r="C6" s="2"/>
      <c r="D6" s="2"/>
      <c r="E6" s="2"/>
      <c r="F6" s="2"/>
      <c r="G6" s="2"/>
      <c r="H6" s="2"/>
      <c r="I6" s="2"/>
    </row>
    <row r="8" spans="2:9" x14ac:dyDescent="0.25">
      <c r="B8" t="s">
        <v>3</v>
      </c>
      <c r="C8" s="5">
        <v>2025</v>
      </c>
    </row>
    <row r="10" spans="2:9" ht="45" x14ac:dyDescent="0.25">
      <c r="B10" s="6" t="s">
        <v>4</v>
      </c>
      <c r="C10" s="6" t="s">
        <v>5</v>
      </c>
      <c r="D10" s="6" t="s">
        <v>6</v>
      </c>
      <c r="E10" s="7" t="s">
        <v>19</v>
      </c>
      <c r="F10" s="9" t="s">
        <v>20</v>
      </c>
      <c r="G10" s="6" t="s">
        <v>21</v>
      </c>
      <c r="H10" s="12" t="s">
        <v>22</v>
      </c>
    </row>
    <row r="11" spans="2:9" x14ac:dyDescent="0.25">
      <c r="B11" s="4" t="s">
        <v>7</v>
      </c>
      <c r="C11" s="8">
        <v>980000</v>
      </c>
      <c r="D11" s="8">
        <v>1365000</v>
      </c>
      <c r="E11" s="4">
        <f>IFERROR(ROUND(C11/D11,4),"")</f>
        <v>0.71789999999999998</v>
      </c>
      <c r="F11" s="8">
        <v>156500</v>
      </c>
      <c r="G11" s="11">
        <f>IFERROR(ROUND(E11*F11,2),"")</f>
        <v>112351.35</v>
      </c>
      <c r="H11" s="11">
        <f>IFERROR(F11-G11,"")</f>
        <v>44148.649999999994</v>
      </c>
    </row>
    <row r="12" spans="2:9" x14ac:dyDescent="0.25">
      <c r="B12" s="4" t="s">
        <v>8</v>
      </c>
      <c r="C12" s="8">
        <v>1560000</v>
      </c>
      <c r="D12" s="8">
        <v>2850000</v>
      </c>
      <c r="E12" s="4">
        <f t="shared" ref="E12:E22" si="0">IFERROR(ROUND(C12/D12,4),"")</f>
        <v>0.5474</v>
      </c>
      <c r="F12" s="8">
        <v>85000</v>
      </c>
      <c r="G12" s="11">
        <f t="shared" ref="G12:G22" si="1">IFERROR(ROUND(E12*F12,2),"")</f>
        <v>46529</v>
      </c>
      <c r="H12" s="11">
        <f t="shared" ref="H12:H22" si="2">IFERROR(F12-G12,"")</f>
        <v>38471</v>
      </c>
    </row>
    <row r="13" spans="2:9" x14ac:dyDescent="0.25">
      <c r="B13" s="4" t="s">
        <v>9</v>
      </c>
      <c r="C13" s="8"/>
      <c r="D13" s="8"/>
      <c r="E13" s="4" t="str">
        <f t="shared" si="0"/>
        <v/>
      </c>
      <c r="F13" s="8"/>
      <c r="G13" s="11" t="str">
        <f t="shared" si="1"/>
        <v/>
      </c>
      <c r="H13" s="11" t="str">
        <f t="shared" si="2"/>
        <v/>
      </c>
    </row>
    <row r="14" spans="2:9" x14ac:dyDescent="0.25">
      <c r="B14" s="4" t="s">
        <v>10</v>
      </c>
      <c r="C14" s="8"/>
      <c r="D14" s="8"/>
      <c r="E14" s="4" t="str">
        <f t="shared" si="0"/>
        <v/>
      </c>
      <c r="F14" s="8"/>
      <c r="G14" s="11" t="str">
        <f t="shared" si="1"/>
        <v/>
      </c>
      <c r="H14" s="11" t="str">
        <f t="shared" si="2"/>
        <v/>
      </c>
    </row>
    <row r="15" spans="2:9" x14ac:dyDescent="0.25">
      <c r="B15" s="4" t="s">
        <v>11</v>
      </c>
      <c r="C15" s="8"/>
      <c r="D15" s="8"/>
      <c r="E15" s="4" t="str">
        <f t="shared" si="0"/>
        <v/>
      </c>
      <c r="F15" s="8"/>
      <c r="G15" s="11" t="str">
        <f t="shared" si="1"/>
        <v/>
      </c>
      <c r="H15" s="11" t="str">
        <f t="shared" si="2"/>
        <v/>
      </c>
    </row>
    <row r="16" spans="2:9" x14ac:dyDescent="0.25">
      <c r="B16" s="4" t="s">
        <v>12</v>
      </c>
      <c r="C16" s="8"/>
      <c r="D16" s="8"/>
      <c r="E16" s="4" t="str">
        <f t="shared" si="0"/>
        <v/>
      </c>
      <c r="F16" s="8"/>
      <c r="G16" s="11" t="str">
        <f t="shared" si="1"/>
        <v/>
      </c>
      <c r="H16" s="11" t="str">
        <f t="shared" si="2"/>
        <v/>
      </c>
    </row>
    <row r="17" spans="2:8" x14ac:dyDescent="0.25">
      <c r="B17" s="4" t="s">
        <v>13</v>
      </c>
      <c r="C17" s="8"/>
      <c r="D17" s="8"/>
      <c r="E17" s="4" t="str">
        <f t="shared" si="0"/>
        <v/>
      </c>
      <c r="F17" s="8"/>
      <c r="G17" s="11" t="str">
        <f t="shared" si="1"/>
        <v/>
      </c>
      <c r="H17" s="11" t="str">
        <f t="shared" si="2"/>
        <v/>
      </c>
    </row>
    <row r="18" spans="2:8" x14ac:dyDescent="0.25">
      <c r="B18" s="4" t="s">
        <v>14</v>
      </c>
      <c r="C18" s="8"/>
      <c r="D18" s="8"/>
      <c r="E18" s="4" t="str">
        <f t="shared" si="0"/>
        <v/>
      </c>
      <c r="F18" s="8"/>
      <c r="G18" s="11" t="str">
        <f t="shared" si="1"/>
        <v/>
      </c>
      <c r="H18" s="11" t="str">
        <f t="shared" si="2"/>
        <v/>
      </c>
    </row>
    <row r="19" spans="2:8" x14ac:dyDescent="0.25">
      <c r="B19" s="4" t="s">
        <v>15</v>
      </c>
      <c r="C19" s="8"/>
      <c r="D19" s="8"/>
      <c r="E19" s="4" t="str">
        <f t="shared" si="0"/>
        <v/>
      </c>
      <c r="F19" s="8"/>
      <c r="G19" s="11" t="str">
        <f t="shared" si="1"/>
        <v/>
      </c>
      <c r="H19" s="11" t="str">
        <f t="shared" si="2"/>
        <v/>
      </c>
    </row>
    <row r="20" spans="2:8" x14ac:dyDescent="0.25">
      <c r="B20" s="4" t="s">
        <v>16</v>
      </c>
      <c r="C20" s="8"/>
      <c r="D20" s="8"/>
      <c r="E20" s="4" t="str">
        <f t="shared" si="0"/>
        <v/>
      </c>
      <c r="F20" s="8"/>
      <c r="G20" s="11" t="str">
        <f t="shared" si="1"/>
        <v/>
      </c>
      <c r="H20" s="11" t="str">
        <f t="shared" si="2"/>
        <v/>
      </c>
    </row>
    <row r="21" spans="2:8" x14ac:dyDescent="0.25">
      <c r="B21" s="4" t="s">
        <v>17</v>
      </c>
      <c r="C21" s="8"/>
      <c r="D21" s="8"/>
      <c r="E21" s="4" t="str">
        <f t="shared" si="0"/>
        <v/>
      </c>
      <c r="F21" s="8"/>
      <c r="G21" s="11" t="str">
        <f t="shared" si="1"/>
        <v/>
      </c>
      <c r="H21" s="11" t="str">
        <f t="shared" si="2"/>
        <v/>
      </c>
    </row>
    <row r="22" spans="2:8" x14ac:dyDescent="0.25">
      <c r="B22" s="4" t="s">
        <v>18</v>
      </c>
      <c r="C22" s="8"/>
      <c r="D22" s="8"/>
      <c r="E22" s="4" t="str">
        <f t="shared" si="0"/>
        <v/>
      </c>
      <c r="F22" s="8"/>
      <c r="G22" s="11" t="str">
        <f t="shared" si="1"/>
        <v/>
      </c>
      <c r="H22" s="11" t="str">
        <f t="shared" si="2"/>
        <v/>
      </c>
    </row>
    <row r="25" spans="2:8" x14ac:dyDescent="0.25">
      <c r="B25" s="1" t="s">
        <v>23</v>
      </c>
    </row>
    <row r="26" spans="2:8" ht="133.5" customHeight="1" x14ac:dyDescent="0.25">
      <c r="B26" s="2" t="s">
        <v>24</v>
      </c>
      <c r="C26" s="2"/>
      <c r="D26" s="2"/>
      <c r="E26" s="2"/>
      <c r="F26" s="2"/>
      <c r="G26" s="2"/>
      <c r="H26" s="2"/>
    </row>
    <row r="28" spans="2:8" x14ac:dyDescent="0.25">
      <c r="B28" t="s">
        <v>3</v>
      </c>
      <c r="C28" s="5">
        <v>2025</v>
      </c>
    </row>
    <row r="30" spans="2:8" ht="45" x14ac:dyDescent="0.25">
      <c r="B30" s="6" t="s">
        <v>4</v>
      </c>
      <c r="C30" s="6" t="s">
        <v>5</v>
      </c>
      <c r="D30" s="6" t="s">
        <v>6</v>
      </c>
      <c r="E30" s="7" t="s">
        <v>19</v>
      </c>
      <c r="F30" s="9" t="s">
        <v>20</v>
      </c>
      <c r="G30" s="6" t="s">
        <v>21</v>
      </c>
      <c r="H30" s="12" t="s">
        <v>22</v>
      </c>
    </row>
    <row r="31" spans="2:8" x14ac:dyDescent="0.25">
      <c r="B31" s="4" t="s">
        <v>7</v>
      </c>
      <c r="C31" s="8">
        <v>980000</v>
      </c>
      <c r="D31" s="8">
        <v>1365000</v>
      </c>
      <c r="E31" s="4">
        <f>IFERROR(ROUND(C31/D31,4),"")</f>
        <v>0.71789999999999998</v>
      </c>
      <c r="F31" s="8">
        <v>560000</v>
      </c>
      <c r="G31" s="11">
        <f>IFERROR(ROUND(E31*F31,2),"")</f>
        <v>402024</v>
      </c>
      <c r="H31" s="11">
        <f>IFERROR(F31-G31,"")</f>
        <v>157976</v>
      </c>
    </row>
    <row r="32" spans="2:8" x14ac:dyDescent="0.25">
      <c r="B32" s="4" t="s">
        <v>8</v>
      </c>
      <c r="C32" s="8"/>
      <c r="D32" s="8"/>
      <c r="E32" s="4" t="str">
        <f t="shared" ref="E32:E42" si="3">IFERROR(ROUND(C32/D32,4),"")</f>
        <v/>
      </c>
      <c r="F32" s="8"/>
      <c r="G32" s="11" t="str">
        <f t="shared" ref="G32:G42" si="4">IFERROR(ROUND(E32*F32,2),"")</f>
        <v/>
      </c>
      <c r="H32" s="11" t="str">
        <f t="shared" ref="H32:H42" si="5">IFERROR(F32-G32,"")</f>
        <v/>
      </c>
    </row>
    <row r="33" spans="2:8" x14ac:dyDescent="0.25">
      <c r="B33" s="4" t="s">
        <v>9</v>
      </c>
      <c r="C33" s="8"/>
      <c r="D33" s="8"/>
      <c r="E33" s="4" t="str">
        <f t="shared" si="3"/>
        <v/>
      </c>
      <c r="F33" s="8"/>
      <c r="G33" s="11" t="str">
        <f t="shared" si="4"/>
        <v/>
      </c>
      <c r="H33" s="11" t="str">
        <f t="shared" si="5"/>
        <v/>
      </c>
    </row>
    <row r="34" spans="2:8" x14ac:dyDescent="0.25">
      <c r="B34" s="4" t="s">
        <v>10</v>
      </c>
      <c r="C34" s="8"/>
      <c r="D34" s="8"/>
      <c r="E34" s="4" t="str">
        <f t="shared" si="3"/>
        <v/>
      </c>
      <c r="F34" s="8"/>
      <c r="G34" s="11" t="str">
        <f t="shared" si="4"/>
        <v/>
      </c>
      <c r="H34" s="11" t="str">
        <f t="shared" si="5"/>
        <v/>
      </c>
    </row>
    <row r="35" spans="2:8" x14ac:dyDescent="0.25">
      <c r="B35" s="4" t="s">
        <v>11</v>
      </c>
      <c r="C35" s="8"/>
      <c r="D35" s="8"/>
      <c r="E35" s="4" t="str">
        <f t="shared" si="3"/>
        <v/>
      </c>
      <c r="F35" s="8"/>
      <c r="G35" s="11" t="str">
        <f t="shared" si="4"/>
        <v/>
      </c>
      <c r="H35" s="11" t="str">
        <f t="shared" si="5"/>
        <v/>
      </c>
    </row>
    <row r="36" spans="2:8" x14ac:dyDescent="0.25">
      <c r="B36" s="4" t="s">
        <v>12</v>
      </c>
      <c r="C36" s="8"/>
      <c r="D36" s="8"/>
      <c r="E36" s="4" t="str">
        <f t="shared" si="3"/>
        <v/>
      </c>
      <c r="F36" s="8"/>
      <c r="G36" s="11" t="str">
        <f t="shared" si="4"/>
        <v/>
      </c>
      <c r="H36" s="11" t="str">
        <f t="shared" si="5"/>
        <v/>
      </c>
    </row>
    <row r="37" spans="2:8" x14ac:dyDescent="0.25">
      <c r="B37" s="4" t="s">
        <v>13</v>
      </c>
      <c r="C37" s="8"/>
      <c r="D37" s="8"/>
      <c r="E37" s="4" t="str">
        <f t="shared" si="3"/>
        <v/>
      </c>
      <c r="F37" s="8"/>
      <c r="G37" s="11" t="str">
        <f t="shared" si="4"/>
        <v/>
      </c>
      <c r="H37" s="11" t="str">
        <f t="shared" si="5"/>
        <v/>
      </c>
    </row>
    <row r="38" spans="2:8" x14ac:dyDescent="0.25">
      <c r="B38" s="4" t="s">
        <v>14</v>
      </c>
      <c r="C38" s="8"/>
      <c r="D38" s="8"/>
      <c r="E38" s="4" t="str">
        <f t="shared" si="3"/>
        <v/>
      </c>
      <c r="F38" s="8"/>
      <c r="G38" s="11" t="str">
        <f t="shared" si="4"/>
        <v/>
      </c>
      <c r="H38" s="11" t="str">
        <f t="shared" si="5"/>
        <v/>
      </c>
    </row>
    <row r="39" spans="2:8" x14ac:dyDescent="0.25">
      <c r="B39" s="4" t="s">
        <v>15</v>
      </c>
      <c r="C39" s="8"/>
      <c r="D39" s="8"/>
      <c r="E39" s="4" t="str">
        <f t="shared" si="3"/>
        <v/>
      </c>
      <c r="F39" s="8"/>
      <c r="G39" s="11" t="str">
        <f t="shared" si="4"/>
        <v/>
      </c>
      <c r="H39" s="11" t="str">
        <f t="shared" si="5"/>
        <v/>
      </c>
    </row>
    <row r="40" spans="2:8" x14ac:dyDescent="0.25">
      <c r="B40" s="4" t="s">
        <v>16</v>
      </c>
      <c r="C40" s="8"/>
      <c r="D40" s="8"/>
      <c r="E40" s="4" t="str">
        <f t="shared" si="3"/>
        <v/>
      </c>
      <c r="F40" s="8"/>
      <c r="G40" s="11" t="str">
        <f t="shared" si="4"/>
        <v/>
      </c>
      <c r="H40" s="11" t="str">
        <f t="shared" si="5"/>
        <v/>
      </c>
    </row>
    <row r="41" spans="2:8" x14ac:dyDescent="0.25">
      <c r="B41" s="4" t="s">
        <v>17</v>
      </c>
      <c r="C41" s="8"/>
      <c r="D41" s="8"/>
      <c r="E41" s="4" t="str">
        <f t="shared" si="3"/>
        <v/>
      </c>
      <c r="F41" s="8"/>
      <c r="G41" s="11" t="str">
        <f t="shared" si="4"/>
        <v/>
      </c>
      <c r="H41" s="11" t="str">
        <f t="shared" si="5"/>
        <v/>
      </c>
    </row>
    <row r="42" spans="2:8" x14ac:dyDescent="0.25">
      <c r="B42" s="4" t="s">
        <v>18</v>
      </c>
      <c r="C42" s="8"/>
      <c r="D42" s="8"/>
      <c r="E42" s="4" t="str">
        <f t="shared" si="3"/>
        <v/>
      </c>
      <c r="F42" s="8"/>
      <c r="G42" s="11" t="str">
        <f t="shared" si="4"/>
        <v/>
      </c>
      <c r="H42" s="11" t="str">
        <f t="shared" si="5"/>
        <v/>
      </c>
    </row>
    <row r="45" spans="2:8" x14ac:dyDescent="0.25">
      <c r="B45" s="1" t="s">
        <v>25</v>
      </c>
    </row>
    <row r="47" spans="2:8" ht="28.5" customHeight="1" x14ac:dyDescent="0.25">
      <c r="B47" s="14" t="s">
        <v>26</v>
      </c>
      <c r="C47" s="14"/>
      <c r="D47" s="15"/>
      <c r="E47" s="8">
        <v>980000</v>
      </c>
      <c r="F47" s="18">
        <f>IFERROR(E47/E48,0)</f>
        <v>0.71794871794871795</v>
      </c>
    </row>
    <row r="48" spans="2:8" ht="45.75" customHeight="1" x14ac:dyDescent="0.25">
      <c r="B48" s="16" t="s">
        <v>27</v>
      </c>
      <c r="C48" s="16"/>
      <c r="D48" s="17"/>
      <c r="E48" s="13">
        <v>1365000</v>
      </c>
      <c r="F48" s="18"/>
    </row>
  </sheetData>
  <mergeCells count="5">
    <mergeCell ref="B6:I6"/>
    <mergeCell ref="B26:H26"/>
    <mergeCell ref="B47:D47"/>
    <mergeCell ref="B48:D48"/>
    <mergeCell ref="F47:F48"/>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96AA-3C77-403A-B714-15B68A4B165E}">
  <sheetPr codeName="Hoja2"/>
  <dimension ref="B4:I7"/>
  <sheetViews>
    <sheetView showGridLines="0" tabSelected="1" zoomScale="150" zoomScaleNormal="150" workbookViewId="0">
      <selection activeCell="B8" sqref="B8"/>
    </sheetView>
  </sheetViews>
  <sheetFormatPr baseColWidth="10" defaultRowHeight="15" x14ac:dyDescent="0.25"/>
  <cols>
    <col min="5" max="5" width="13.28515625" customWidth="1"/>
    <col min="6" max="6" width="14.140625" customWidth="1"/>
    <col min="7" max="7" width="13.85546875" customWidth="1"/>
    <col min="8" max="8" width="13.7109375" customWidth="1"/>
    <col min="9" max="9" width="15.5703125" customWidth="1"/>
  </cols>
  <sheetData>
    <row r="4" spans="2:9" ht="42" customHeight="1" x14ac:dyDescent="0.25">
      <c r="B4" s="19" t="s">
        <v>28</v>
      </c>
      <c r="C4" s="2"/>
      <c r="D4" s="2"/>
      <c r="E4" s="2"/>
      <c r="F4" s="2"/>
      <c r="G4" s="2"/>
      <c r="H4" s="2"/>
      <c r="I4" s="2"/>
    </row>
    <row r="5" spans="2:9" ht="47.25" customHeight="1" x14ac:dyDescent="0.25">
      <c r="B5" s="20" t="s">
        <v>29</v>
      </c>
      <c r="C5" s="21"/>
      <c r="D5" s="21"/>
      <c r="E5" s="21"/>
      <c r="F5" s="21"/>
      <c r="G5" s="21"/>
      <c r="H5" s="21"/>
      <c r="I5" s="21"/>
    </row>
    <row r="6" spans="2:9" ht="133.5" customHeight="1" x14ac:dyDescent="0.25">
      <c r="B6" s="19" t="s">
        <v>30</v>
      </c>
      <c r="C6" s="2"/>
      <c r="D6" s="2"/>
      <c r="E6" s="2"/>
      <c r="F6" s="2"/>
      <c r="G6" s="2"/>
      <c r="H6" s="2"/>
      <c r="I6" s="2"/>
    </row>
    <row r="7" spans="2:9" ht="259.5" customHeight="1" x14ac:dyDescent="0.25">
      <c r="B7" s="19" t="s">
        <v>31</v>
      </c>
      <c r="C7" s="2"/>
      <c r="D7" s="2"/>
      <c r="E7" s="2"/>
      <c r="F7" s="2"/>
      <c r="G7" s="2"/>
      <c r="H7" s="2"/>
      <c r="I7" s="2"/>
    </row>
  </sheetData>
  <mergeCells count="4">
    <mergeCell ref="B4:I4"/>
    <mergeCell ref="B5:I5"/>
    <mergeCell ref="B6:I6"/>
    <mergeCell ref="B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A942-0336-4F6C-B258-8633C10E119C}">
  <sheetPr codeName="Hoja3"/>
  <dimension ref="A5:L31"/>
  <sheetViews>
    <sheetView showGridLines="0" zoomScale="130" zoomScaleNormal="130" workbookViewId="0">
      <selection activeCell="D11" sqref="D11"/>
    </sheetView>
  </sheetViews>
  <sheetFormatPr baseColWidth="10" defaultRowHeight="15" x14ac:dyDescent="0.25"/>
  <cols>
    <col min="1" max="1" width="4.7109375" customWidth="1"/>
    <col min="2" max="2" width="15" customWidth="1"/>
    <col min="3" max="3" width="13.42578125" customWidth="1"/>
  </cols>
  <sheetData>
    <row r="5" spans="1:12" ht="102" customHeight="1" x14ac:dyDescent="0.25">
      <c r="B5" s="19" t="s">
        <v>32</v>
      </c>
      <c r="C5" s="2"/>
      <c r="D5" s="2"/>
      <c r="E5" s="2"/>
      <c r="F5" s="2"/>
      <c r="G5" s="2"/>
      <c r="H5" s="2"/>
      <c r="I5" s="2"/>
      <c r="J5" s="2"/>
      <c r="K5" s="2"/>
      <c r="L5" s="2"/>
    </row>
    <row r="7" spans="1:12" x14ac:dyDescent="0.25">
      <c r="B7" t="s">
        <v>33</v>
      </c>
    </row>
    <row r="9" spans="1:12" x14ac:dyDescent="0.25">
      <c r="B9" s="22" t="s">
        <v>34</v>
      </c>
      <c r="C9" s="22" t="s">
        <v>35</v>
      </c>
      <c r="D9" s="22" t="s">
        <v>36</v>
      </c>
      <c r="E9" s="22" t="s">
        <v>37</v>
      </c>
    </row>
    <row r="10" spans="1:12" x14ac:dyDescent="0.25">
      <c r="B10" s="4" t="s">
        <v>38</v>
      </c>
      <c r="C10" s="11">
        <v>100000</v>
      </c>
      <c r="D10" s="11">
        <f>C10*0.16</f>
        <v>16000</v>
      </c>
      <c r="E10" s="11">
        <f>SUM(C10:D10)</f>
        <v>116000</v>
      </c>
    </row>
    <row r="11" spans="1:12" x14ac:dyDescent="0.25">
      <c r="B11" s="4" t="s">
        <v>39</v>
      </c>
      <c r="C11" s="11">
        <v>60000</v>
      </c>
      <c r="D11" s="11">
        <f>C11*0.16</f>
        <v>9600</v>
      </c>
      <c r="E11" s="11">
        <f>SUM(C11:D11)</f>
        <v>69600</v>
      </c>
    </row>
    <row r="12" spans="1:12" x14ac:dyDescent="0.25">
      <c r="A12" s="27" t="s">
        <v>42</v>
      </c>
      <c r="B12" t="s">
        <v>37</v>
      </c>
      <c r="C12" s="10">
        <f>SUM(C10:C11)</f>
        <v>160000</v>
      </c>
      <c r="D12" s="28">
        <f t="shared" ref="D12:E12" si="0">SUM(D10:D11)</f>
        <v>25600</v>
      </c>
      <c r="E12" s="10">
        <f t="shared" si="0"/>
        <v>185600</v>
      </c>
    </row>
    <row r="13" spans="1:12" x14ac:dyDescent="0.25">
      <c r="C13" s="10"/>
      <c r="D13" s="10"/>
      <c r="E13" s="10"/>
    </row>
    <row r="15" spans="1:12" x14ac:dyDescent="0.25">
      <c r="B15" s="23" t="s">
        <v>4</v>
      </c>
      <c r="C15" s="23" t="s">
        <v>40</v>
      </c>
      <c r="D15" s="23" t="s">
        <v>36</v>
      </c>
      <c r="E15" s="23" t="s">
        <v>37</v>
      </c>
    </row>
    <row r="16" spans="1:12" x14ac:dyDescent="0.25">
      <c r="B16" s="4" t="s">
        <v>7</v>
      </c>
      <c r="C16" s="11">
        <v>60000</v>
      </c>
      <c r="D16" s="11">
        <f>C16*0.16</f>
        <v>9600</v>
      </c>
      <c r="E16" s="11">
        <f>SUM(C16:D16)</f>
        <v>69600</v>
      </c>
    </row>
    <row r="17" spans="1:7" x14ac:dyDescent="0.25">
      <c r="B17" s="4" t="s">
        <v>8</v>
      </c>
      <c r="C17" s="11">
        <v>60000</v>
      </c>
      <c r="D17" s="11">
        <f t="shared" ref="D17:D27" si="1">C17*0.16</f>
        <v>9600</v>
      </c>
      <c r="E17" s="11">
        <f t="shared" ref="E17:E27" si="2">SUM(C17:D17)</f>
        <v>69600</v>
      </c>
    </row>
    <row r="18" spans="1:7" x14ac:dyDescent="0.25">
      <c r="B18" s="4" t="s">
        <v>9</v>
      </c>
      <c r="C18" s="11">
        <v>60000</v>
      </c>
      <c r="D18" s="11">
        <f t="shared" si="1"/>
        <v>9600</v>
      </c>
      <c r="E18" s="11">
        <f t="shared" si="2"/>
        <v>69600</v>
      </c>
    </row>
    <row r="19" spans="1:7" x14ac:dyDescent="0.25">
      <c r="B19" s="4" t="s">
        <v>10</v>
      </c>
      <c r="C19" s="11">
        <v>60000</v>
      </c>
      <c r="D19" s="11">
        <f t="shared" si="1"/>
        <v>9600</v>
      </c>
      <c r="E19" s="11">
        <f t="shared" si="2"/>
        <v>69600</v>
      </c>
    </row>
    <row r="20" spans="1:7" x14ac:dyDescent="0.25">
      <c r="B20" s="4" t="s">
        <v>11</v>
      </c>
      <c r="C20" s="11">
        <v>60000</v>
      </c>
      <c r="D20" s="11">
        <f t="shared" si="1"/>
        <v>9600</v>
      </c>
      <c r="E20" s="11">
        <f t="shared" si="2"/>
        <v>69600</v>
      </c>
    </row>
    <row r="21" spans="1:7" x14ac:dyDescent="0.25">
      <c r="B21" s="4" t="s">
        <v>12</v>
      </c>
      <c r="C21" s="11">
        <v>60000</v>
      </c>
      <c r="D21" s="11">
        <f t="shared" si="1"/>
        <v>9600</v>
      </c>
      <c r="E21" s="11">
        <f t="shared" si="2"/>
        <v>69600</v>
      </c>
    </row>
    <row r="22" spans="1:7" x14ac:dyDescent="0.25">
      <c r="B22" s="4" t="s">
        <v>13</v>
      </c>
      <c r="C22" s="11">
        <v>60000</v>
      </c>
      <c r="D22" s="11">
        <f t="shared" si="1"/>
        <v>9600</v>
      </c>
      <c r="E22" s="11">
        <f t="shared" si="2"/>
        <v>69600</v>
      </c>
    </row>
    <row r="23" spans="1:7" x14ac:dyDescent="0.25">
      <c r="B23" s="4" t="s">
        <v>14</v>
      </c>
      <c r="C23" s="11">
        <v>60000</v>
      </c>
      <c r="D23" s="11">
        <f t="shared" si="1"/>
        <v>9600</v>
      </c>
      <c r="E23" s="11">
        <f t="shared" si="2"/>
        <v>69600</v>
      </c>
    </row>
    <row r="24" spans="1:7" x14ac:dyDescent="0.25">
      <c r="B24" s="4" t="s">
        <v>15</v>
      </c>
      <c r="C24" s="11">
        <v>60000</v>
      </c>
      <c r="D24" s="11">
        <f t="shared" si="1"/>
        <v>9600</v>
      </c>
      <c r="E24" s="11">
        <f t="shared" si="2"/>
        <v>69600</v>
      </c>
    </row>
    <row r="25" spans="1:7" x14ac:dyDescent="0.25">
      <c r="B25" s="4" t="s">
        <v>16</v>
      </c>
      <c r="C25" s="11">
        <v>60000</v>
      </c>
      <c r="D25" s="11">
        <f t="shared" si="1"/>
        <v>9600</v>
      </c>
      <c r="E25" s="11">
        <f t="shared" si="2"/>
        <v>69600</v>
      </c>
    </row>
    <row r="26" spans="1:7" x14ac:dyDescent="0.25">
      <c r="B26" s="4" t="s">
        <v>17</v>
      </c>
      <c r="C26" s="11">
        <v>60000</v>
      </c>
      <c r="D26" s="11">
        <f t="shared" si="1"/>
        <v>9600</v>
      </c>
      <c r="E26" s="11">
        <f t="shared" si="2"/>
        <v>69600</v>
      </c>
    </row>
    <row r="27" spans="1:7" x14ac:dyDescent="0.25">
      <c r="B27" s="4" t="s">
        <v>18</v>
      </c>
      <c r="C27" s="11">
        <v>60000</v>
      </c>
      <c r="D27" s="11">
        <f t="shared" si="1"/>
        <v>9600</v>
      </c>
      <c r="E27" s="11">
        <f t="shared" si="2"/>
        <v>69600</v>
      </c>
    </row>
    <row r="28" spans="1:7" x14ac:dyDescent="0.25">
      <c r="B28" s="25" t="s">
        <v>37</v>
      </c>
      <c r="C28" s="26">
        <f>SUM(C16:C27)</f>
        <v>720000</v>
      </c>
      <c r="D28" s="26">
        <f t="shared" ref="D28:E28" si="3">SUM(D16:D27)</f>
        <v>115200</v>
      </c>
      <c r="E28" s="26">
        <f t="shared" si="3"/>
        <v>835200</v>
      </c>
    </row>
    <row r="30" spans="1:7" x14ac:dyDescent="0.25">
      <c r="A30" s="27" t="s">
        <v>42</v>
      </c>
      <c r="B30" t="s">
        <v>41</v>
      </c>
      <c r="E30" s="10">
        <f>C28*0.1</f>
        <v>72000</v>
      </c>
    </row>
    <row r="31" spans="1:7" x14ac:dyDescent="0.25">
      <c r="B31" s="1" t="s">
        <v>43</v>
      </c>
      <c r="C31" s="1"/>
      <c r="D31" s="1"/>
      <c r="E31" s="24">
        <f>E30*0.16</f>
        <v>11520</v>
      </c>
      <c r="G31" s="10"/>
    </row>
  </sheetData>
  <mergeCells count="1">
    <mergeCell ref="B5:L5"/>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D376-9D5F-4BC7-8FC4-6D413FE6F32F}">
  <sheetPr codeName="Hoja5"/>
  <dimension ref="A2:D122"/>
  <sheetViews>
    <sheetView showGridLines="0" topLeftCell="A101" zoomScale="120" zoomScaleNormal="120" workbookViewId="0">
      <selection activeCell="C118" sqref="C118"/>
    </sheetView>
  </sheetViews>
  <sheetFormatPr baseColWidth="10" defaultRowHeight="15" x14ac:dyDescent="0.25"/>
  <cols>
    <col min="2" max="2" width="81" customWidth="1"/>
    <col min="3" max="3" width="17" customWidth="1"/>
  </cols>
  <sheetData>
    <row r="2" spans="2:3" ht="33" customHeight="1" x14ac:dyDescent="0.25"/>
    <row r="4" spans="2:3" x14ac:dyDescent="0.25">
      <c r="B4" s="1" t="s">
        <v>44</v>
      </c>
    </row>
    <row r="5" spans="2:3" x14ac:dyDescent="0.25">
      <c r="B5" s="29" t="s">
        <v>45</v>
      </c>
    </row>
    <row r="6" spans="2:3" x14ac:dyDescent="0.25">
      <c r="B6" s="30" t="s">
        <v>46</v>
      </c>
      <c r="C6" s="31">
        <f>C7</f>
        <v>0</v>
      </c>
    </row>
    <row r="7" spans="2:3" x14ac:dyDescent="0.25">
      <c r="B7" s="32" t="s">
        <v>47</v>
      </c>
      <c r="C7" s="33">
        <f>SUM(C8:C10)</f>
        <v>0</v>
      </c>
    </row>
    <row r="8" spans="2:3" x14ac:dyDescent="0.25">
      <c r="B8" s="32" t="s">
        <v>48</v>
      </c>
      <c r="C8" s="8"/>
    </row>
    <row r="9" spans="2:3" x14ac:dyDescent="0.25">
      <c r="B9" s="32" t="s">
        <v>49</v>
      </c>
      <c r="C9" s="8"/>
    </row>
    <row r="10" spans="2:3" x14ac:dyDescent="0.25">
      <c r="B10" s="32" t="s">
        <v>50</v>
      </c>
      <c r="C10" s="8"/>
    </row>
    <row r="11" spans="2:3" x14ac:dyDescent="0.25">
      <c r="B11" s="30" t="s">
        <v>51</v>
      </c>
      <c r="C11" s="31">
        <f>C12</f>
        <v>350000</v>
      </c>
    </row>
    <row r="12" spans="2:3" x14ac:dyDescent="0.25">
      <c r="B12" s="32" t="s">
        <v>47</v>
      </c>
      <c r="C12" s="33">
        <f>SUM(C13:C15)</f>
        <v>350000</v>
      </c>
    </row>
    <row r="13" spans="2:3" x14ac:dyDescent="0.25">
      <c r="B13" s="32" t="s">
        <v>52</v>
      </c>
      <c r="C13" s="8"/>
    </row>
    <row r="14" spans="2:3" x14ac:dyDescent="0.25">
      <c r="B14" s="32" t="s">
        <v>53</v>
      </c>
      <c r="C14" s="8"/>
    </row>
    <row r="15" spans="2:3" x14ac:dyDescent="0.25">
      <c r="B15" s="32" t="s">
        <v>54</v>
      </c>
      <c r="C15" s="8">
        <v>350000</v>
      </c>
    </row>
    <row r="16" spans="2:3" x14ac:dyDescent="0.25">
      <c r="B16" s="34" t="s">
        <v>55</v>
      </c>
      <c r="C16" s="35"/>
    </row>
    <row r="17" spans="2:3" x14ac:dyDescent="0.25">
      <c r="B17" s="30" t="s">
        <v>56</v>
      </c>
      <c r="C17" s="36"/>
    </row>
    <row r="18" spans="2:3" x14ac:dyDescent="0.25">
      <c r="B18" s="37" t="s">
        <v>57</v>
      </c>
      <c r="C18" s="38">
        <f>IFERROR(C6+C11+C16+C17,0)</f>
        <v>350000</v>
      </c>
    </row>
    <row r="19" spans="2:3" x14ac:dyDescent="0.25">
      <c r="B19" s="30" t="s">
        <v>58</v>
      </c>
      <c r="C19" s="39">
        <f>C20</f>
        <v>0</v>
      </c>
    </row>
    <row r="20" spans="2:3" x14ac:dyDescent="0.25">
      <c r="B20" s="40" t="s">
        <v>47</v>
      </c>
      <c r="C20" s="33">
        <f>SUM(C21:C32)</f>
        <v>0</v>
      </c>
    </row>
    <row r="21" spans="2:3" ht="30" x14ac:dyDescent="0.25">
      <c r="B21" s="41" t="s">
        <v>59</v>
      </c>
      <c r="C21" s="8"/>
    </row>
    <row r="22" spans="2:3" x14ac:dyDescent="0.25">
      <c r="B22" s="41" t="s">
        <v>60</v>
      </c>
      <c r="C22" s="8"/>
    </row>
    <row r="23" spans="2:3" x14ac:dyDescent="0.25">
      <c r="B23" s="41" t="s">
        <v>61</v>
      </c>
      <c r="C23" s="8"/>
    </row>
    <row r="24" spans="2:3" x14ac:dyDescent="0.25">
      <c r="B24" s="41" t="s">
        <v>62</v>
      </c>
      <c r="C24" s="8"/>
    </row>
    <row r="25" spans="2:3" ht="30" x14ac:dyDescent="0.25">
      <c r="B25" s="41" t="s">
        <v>63</v>
      </c>
      <c r="C25" s="8"/>
    </row>
    <row r="26" spans="2:3" x14ac:dyDescent="0.25">
      <c r="B26" s="41" t="s">
        <v>64</v>
      </c>
      <c r="C26" s="8"/>
    </row>
    <row r="27" spans="2:3" x14ac:dyDescent="0.25">
      <c r="B27" s="41" t="s">
        <v>65</v>
      </c>
      <c r="C27" s="8"/>
    </row>
    <row r="28" spans="2:3" x14ac:dyDescent="0.25">
      <c r="B28" s="41" t="s">
        <v>66</v>
      </c>
      <c r="C28" s="8"/>
    </row>
    <row r="29" spans="2:3" x14ac:dyDescent="0.25">
      <c r="B29" s="41" t="s">
        <v>67</v>
      </c>
      <c r="C29" s="8"/>
    </row>
    <row r="30" spans="2:3" x14ac:dyDescent="0.25">
      <c r="B30" s="41" t="s">
        <v>68</v>
      </c>
      <c r="C30" s="8"/>
    </row>
    <row r="31" spans="2:3" ht="30" x14ac:dyDescent="0.25">
      <c r="B31" s="41" t="s">
        <v>69</v>
      </c>
      <c r="C31" s="8"/>
    </row>
    <row r="32" spans="2:3" x14ac:dyDescent="0.25">
      <c r="B32" s="41" t="s">
        <v>70</v>
      </c>
      <c r="C32" s="8"/>
    </row>
    <row r="33" spans="2:3" x14ac:dyDescent="0.25">
      <c r="B33" s="42" t="s">
        <v>71</v>
      </c>
      <c r="C33" s="43"/>
    </row>
    <row r="34" spans="2:3" x14ac:dyDescent="0.25">
      <c r="B34" s="44" t="s">
        <v>72</v>
      </c>
      <c r="C34" s="33">
        <f>IFERROR(ROUND(C6*0.08,0),0)</f>
        <v>0</v>
      </c>
    </row>
    <row r="35" spans="2:3" x14ac:dyDescent="0.25">
      <c r="B35" s="44" t="s">
        <v>73</v>
      </c>
      <c r="C35" s="33">
        <f>IFERROR(ROUND(C11*0.16,0),0)</f>
        <v>56000</v>
      </c>
    </row>
    <row r="36" spans="2:3" x14ac:dyDescent="0.25">
      <c r="B36" s="44" t="s">
        <v>74</v>
      </c>
      <c r="C36" s="5"/>
    </row>
    <row r="37" spans="2:3" x14ac:dyDescent="0.25">
      <c r="B37" s="45" t="s">
        <v>75</v>
      </c>
      <c r="C37" s="46">
        <f>IFERROR(SUM(C34:C36),0)</f>
        <v>56000</v>
      </c>
    </row>
    <row r="38" spans="2:3" x14ac:dyDescent="0.25">
      <c r="B38" s="84" t="s">
        <v>76</v>
      </c>
    </row>
    <row r="39" spans="2:3" x14ac:dyDescent="0.25">
      <c r="B39" s="42" t="s">
        <v>77</v>
      </c>
      <c r="C39" s="47">
        <f>C40</f>
        <v>45000</v>
      </c>
    </row>
    <row r="40" spans="2:3" x14ac:dyDescent="0.25">
      <c r="B40" s="48" t="s">
        <v>47</v>
      </c>
      <c r="C40" s="49">
        <f>SUM(C41:C43)</f>
        <v>45000</v>
      </c>
    </row>
    <row r="41" spans="2:3" x14ac:dyDescent="0.25">
      <c r="B41" s="50" t="s">
        <v>78</v>
      </c>
      <c r="C41" s="8"/>
    </row>
    <row r="42" spans="2:3" x14ac:dyDescent="0.25">
      <c r="B42" s="50" t="s">
        <v>79</v>
      </c>
      <c r="C42" s="8"/>
    </row>
    <row r="43" spans="2:3" x14ac:dyDescent="0.25">
      <c r="B43" s="50" t="s">
        <v>80</v>
      </c>
      <c r="C43" s="8">
        <v>45000</v>
      </c>
    </row>
    <row r="44" spans="2:3" x14ac:dyDescent="0.25">
      <c r="B44" s="42" t="s">
        <v>81</v>
      </c>
      <c r="C44" s="47">
        <f>C45</f>
        <v>0</v>
      </c>
    </row>
    <row r="45" spans="2:3" x14ac:dyDescent="0.25">
      <c r="B45" s="51" t="s">
        <v>47</v>
      </c>
      <c r="C45" s="33">
        <f>C46+C50</f>
        <v>0</v>
      </c>
    </row>
    <row r="46" spans="2:3" x14ac:dyDescent="0.25">
      <c r="B46" s="52" t="s">
        <v>82</v>
      </c>
      <c r="C46" s="11">
        <f>SUM(C47:C49)</f>
        <v>0</v>
      </c>
    </row>
    <row r="47" spans="2:3" x14ac:dyDescent="0.25">
      <c r="B47" s="53" t="s">
        <v>83</v>
      </c>
      <c r="C47" s="8"/>
    </row>
    <row r="48" spans="2:3" x14ac:dyDescent="0.25">
      <c r="B48" s="53" t="s">
        <v>84</v>
      </c>
      <c r="C48" s="8"/>
    </row>
    <row r="49" spans="2:4" x14ac:dyDescent="0.25">
      <c r="B49" s="53" t="s">
        <v>85</v>
      </c>
      <c r="C49" s="8"/>
    </row>
    <row r="50" spans="2:4" x14ac:dyDescent="0.25">
      <c r="B50" s="52" t="s">
        <v>86</v>
      </c>
      <c r="C50" s="11">
        <f>SUM(C51:C53)</f>
        <v>0</v>
      </c>
    </row>
    <row r="51" spans="2:4" x14ac:dyDescent="0.25">
      <c r="B51" s="53" t="s">
        <v>87</v>
      </c>
      <c r="C51" s="8"/>
    </row>
    <row r="52" spans="2:4" x14ac:dyDescent="0.25">
      <c r="B52" s="53" t="s">
        <v>88</v>
      </c>
      <c r="C52" s="8"/>
    </row>
    <row r="53" spans="2:4" x14ac:dyDescent="0.25">
      <c r="B53" s="53" t="s">
        <v>89</v>
      </c>
      <c r="C53" s="8"/>
    </row>
    <row r="54" spans="2:4" ht="30" x14ac:dyDescent="0.25">
      <c r="B54" s="54" t="s">
        <v>90</v>
      </c>
      <c r="C54" s="55"/>
    </row>
    <row r="55" spans="2:4" x14ac:dyDescent="0.25">
      <c r="B55" s="48" t="s">
        <v>47</v>
      </c>
      <c r="C55" s="33">
        <f>SUM(C56:C59)</f>
        <v>2500</v>
      </c>
    </row>
    <row r="56" spans="2:4" x14ac:dyDescent="0.25">
      <c r="B56" s="50" t="s">
        <v>91</v>
      </c>
      <c r="C56" s="5"/>
    </row>
    <row r="57" spans="2:4" x14ac:dyDescent="0.25">
      <c r="B57" s="50" t="s">
        <v>92</v>
      </c>
      <c r="C57" s="8">
        <f>C117</f>
        <v>2500</v>
      </c>
      <c r="D57" s="27" t="s">
        <v>42</v>
      </c>
    </row>
    <row r="58" spans="2:4" x14ac:dyDescent="0.25">
      <c r="B58" s="50" t="s">
        <v>93</v>
      </c>
      <c r="C58" s="5"/>
    </row>
    <row r="59" spans="2:4" x14ac:dyDescent="0.25">
      <c r="B59" s="50" t="s">
        <v>94</v>
      </c>
      <c r="C59" s="5"/>
    </row>
    <row r="60" spans="2:4" x14ac:dyDescent="0.25">
      <c r="B60" s="30" t="s">
        <v>95</v>
      </c>
      <c r="C60" s="55"/>
    </row>
    <row r="61" spans="2:4" x14ac:dyDescent="0.25">
      <c r="B61" s="30" t="s">
        <v>96</v>
      </c>
      <c r="C61" s="47">
        <f>C62</f>
        <v>0</v>
      </c>
    </row>
    <row r="62" spans="2:4" x14ac:dyDescent="0.25">
      <c r="B62" s="48" t="s">
        <v>47</v>
      </c>
      <c r="C62" s="33">
        <f>SUM(C63:C72)</f>
        <v>0</v>
      </c>
    </row>
    <row r="63" spans="2:4" ht="30" x14ac:dyDescent="0.25">
      <c r="B63" s="56" t="s">
        <v>97</v>
      </c>
      <c r="C63" s="8"/>
    </row>
    <row r="64" spans="2:4" x14ac:dyDescent="0.25">
      <c r="B64" s="56" t="s">
        <v>98</v>
      </c>
      <c r="C64" s="8"/>
    </row>
    <row r="65" spans="2:4" x14ac:dyDescent="0.25">
      <c r="B65" s="56" t="s">
        <v>99</v>
      </c>
      <c r="C65" s="8"/>
    </row>
    <row r="66" spans="2:4" x14ac:dyDescent="0.25">
      <c r="B66" s="56" t="s">
        <v>100</v>
      </c>
      <c r="C66" s="8"/>
    </row>
    <row r="67" spans="2:4" x14ac:dyDescent="0.25">
      <c r="B67" s="56" t="s">
        <v>65</v>
      </c>
      <c r="C67" s="8"/>
    </row>
    <row r="68" spans="2:4" x14ac:dyDescent="0.25">
      <c r="B68" s="56" t="s">
        <v>68</v>
      </c>
      <c r="C68" s="8"/>
    </row>
    <row r="69" spans="2:4" x14ac:dyDescent="0.25">
      <c r="B69" s="56" t="s">
        <v>101</v>
      </c>
      <c r="C69" s="8"/>
    </row>
    <row r="70" spans="2:4" x14ac:dyDescent="0.25">
      <c r="B70" s="56" t="s">
        <v>102</v>
      </c>
      <c r="C70" s="8"/>
    </row>
    <row r="71" spans="2:4" x14ac:dyDescent="0.25">
      <c r="B71" s="56" t="s">
        <v>103</v>
      </c>
      <c r="C71" s="8"/>
    </row>
    <row r="72" spans="2:4" x14ac:dyDescent="0.25">
      <c r="B72" s="56" t="s">
        <v>104</v>
      </c>
      <c r="C72" s="8"/>
    </row>
    <row r="73" spans="2:4" x14ac:dyDescent="0.25">
      <c r="B73" s="57" t="s">
        <v>105</v>
      </c>
    </row>
    <row r="74" spans="2:4" x14ac:dyDescent="0.25">
      <c r="B74" s="44" t="s">
        <v>106</v>
      </c>
      <c r="C74" s="33">
        <f>IFERROR(ROUND(C39*0.16,0),0)</f>
        <v>7200</v>
      </c>
    </row>
    <row r="75" spans="2:4" x14ac:dyDescent="0.25">
      <c r="B75" s="44" t="s">
        <v>107</v>
      </c>
      <c r="C75" s="33">
        <f>IFERROR(ROUND(C44*0.08,0),0)</f>
        <v>0</v>
      </c>
    </row>
    <row r="76" spans="2:4" ht="29.25" x14ac:dyDescent="0.25">
      <c r="B76" s="58" t="s">
        <v>108</v>
      </c>
      <c r="C76" s="59">
        <f>C118</f>
        <v>400</v>
      </c>
      <c r="D76" s="85" t="s">
        <v>42</v>
      </c>
    </row>
    <row r="77" spans="2:4" x14ac:dyDescent="0.25">
      <c r="B77" s="45" t="s">
        <v>109</v>
      </c>
      <c r="C77" s="33">
        <f>SUM(C74:C76)</f>
        <v>7600</v>
      </c>
    </row>
    <row r="78" spans="2:4" x14ac:dyDescent="0.25">
      <c r="B78" s="60" t="s">
        <v>110</v>
      </c>
      <c r="C78" s="38"/>
    </row>
    <row r="79" spans="2:4" x14ac:dyDescent="0.25">
      <c r="B79" s="61" t="s">
        <v>111</v>
      </c>
      <c r="C79" s="62">
        <f>C77</f>
        <v>7600</v>
      </c>
    </row>
    <row r="80" spans="2:4" ht="45" x14ac:dyDescent="0.25">
      <c r="B80" s="63" t="s">
        <v>112</v>
      </c>
      <c r="C80" s="13">
        <v>7600</v>
      </c>
    </row>
    <row r="81" spans="2:3" ht="30" x14ac:dyDescent="0.25">
      <c r="B81" s="63" t="s">
        <v>113</v>
      </c>
      <c r="C81" s="13"/>
    </row>
    <row r="82" spans="2:3" ht="45" x14ac:dyDescent="0.25">
      <c r="B82" s="63" t="s">
        <v>114</v>
      </c>
      <c r="C82" s="13"/>
    </row>
    <row r="83" spans="2:3" ht="30" x14ac:dyDescent="0.25">
      <c r="B83" s="63" t="s">
        <v>115</v>
      </c>
      <c r="C83" s="13"/>
    </row>
    <row r="84" spans="2:3" x14ac:dyDescent="0.25">
      <c r="B84" s="64" t="s">
        <v>116</v>
      </c>
      <c r="C84" s="65">
        <f>SUM(C80:C83)</f>
        <v>7600</v>
      </c>
    </row>
    <row r="86" spans="2:3" ht="30" x14ac:dyDescent="0.25">
      <c r="B86" s="66" t="s">
        <v>117</v>
      </c>
    </row>
    <row r="87" spans="2:3" ht="60" x14ac:dyDescent="0.25">
      <c r="B87" s="67" t="s">
        <v>118</v>
      </c>
      <c r="C87" s="55"/>
    </row>
    <row r="88" spans="2:3" ht="30" x14ac:dyDescent="0.25">
      <c r="B88" s="67" t="s">
        <v>119</v>
      </c>
      <c r="C88" s="55"/>
    </row>
    <row r="89" spans="2:3" ht="30" x14ac:dyDescent="0.25">
      <c r="B89" s="66" t="s">
        <v>120</v>
      </c>
      <c r="C89" s="68"/>
    </row>
    <row r="91" spans="2:3" x14ac:dyDescent="0.25">
      <c r="B91" s="69" t="str">
        <f>IF(C79&gt;C84,IF(C91="Art. 5 de la LIVA",HYPERLINK("#"&amp;"FACTOR!C4","Selecciona la proporción de IVA que aplicarás"),IF(C91="Art. 5 de la LIVA",HYPERLINK("#"&amp;"'5-B'!B5:K5","Selecciona la proporción de IVA que aplicarás"),"Selecciona la proporción de IVA que aplicarás")),"")</f>
        <v/>
      </c>
      <c r="C91" s="55"/>
    </row>
    <row r="92" spans="2:3" x14ac:dyDescent="0.25">
      <c r="B92" s="70" t="str">
        <f>IF(C79&gt;C84,IF(C91&lt;&gt;"",HYPERLINK("#"&amp;"RACREDITA!B16","Proporción de IVA"),"Proporción de IVA"),"")</f>
        <v/>
      </c>
      <c r="C92" s="71"/>
    </row>
    <row r="93" spans="2:3" ht="30" x14ac:dyDescent="0.25">
      <c r="B93" s="72" t="str">
        <f>IF(AND(B90="",C79&gt;=C84),"IVA acreditable de bienes utilizados indistintamente para realizar actos o actividades gravados y actos o actividades por los que no se está obligado al pago del impuesto","")</f>
        <v>IVA acreditable de bienes utilizados indistintamente para realizar actos o actividades gravados y actos o actividades por los que no se está obligado al pago del impuesto</v>
      </c>
      <c r="C93" s="73">
        <f>IFERROR(IF(C92&lt;&gt;"",ROUND(C84*C92,0),C84),0)</f>
        <v>7600</v>
      </c>
    </row>
    <row r="94" spans="2:3" x14ac:dyDescent="0.25">
      <c r="B94" s="70" t="str">
        <f>IF(C89&gt;0,"IVA acreditable","")</f>
        <v/>
      </c>
      <c r="C94" s="38"/>
    </row>
    <row r="96" spans="2:3" x14ac:dyDescent="0.25">
      <c r="B96" s="29" t="s">
        <v>121</v>
      </c>
    </row>
    <row r="97" spans="2:4" x14ac:dyDescent="0.25">
      <c r="B97" t="s">
        <v>122</v>
      </c>
      <c r="C97" s="33">
        <f>C37</f>
        <v>56000</v>
      </c>
    </row>
    <row r="98" spans="2:4" x14ac:dyDescent="0.25">
      <c r="B98" t="s">
        <v>123</v>
      </c>
      <c r="C98" s="5"/>
    </row>
    <row r="99" spans="2:4" x14ac:dyDescent="0.25">
      <c r="B99" t="s">
        <v>124</v>
      </c>
      <c r="C99" s="33">
        <f>C93</f>
        <v>7600</v>
      </c>
    </row>
    <row r="100" spans="2:4" x14ac:dyDescent="0.25">
      <c r="B100" t="s">
        <v>125</v>
      </c>
      <c r="C100" s="8">
        <f>C118</f>
        <v>400</v>
      </c>
      <c r="D100" s="85" t="s">
        <v>42</v>
      </c>
    </row>
    <row r="101" spans="2:4" x14ac:dyDescent="0.25">
      <c r="B101" t="s">
        <v>126</v>
      </c>
      <c r="C101" s="8"/>
    </row>
    <row r="102" spans="2:4" x14ac:dyDescent="0.25">
      <c r="B102" t="s">
        <v>127</v>
      </c>
      <c r="C102" s="33">
        <f>IFERROR(IF((C97+C100)&gt;=(C98+C99+C101),C97-C98-C99+C100-C101,""),"")</f>
        <v>48800</v>
      </c>
    </row>
    <row r="103" spans="2:4" ht="30" x14ac:dyDescent="0.25">
      <c r="B103" s="74" t="s">
        <v>128</v>
      </c>
      <c r="C103" s="5"/>
    </row>
    <row r="104" spans="2:4" x14ac:dyDescent="0.25">
      <c r="B104" t="s">
        <v>129</v>
      </c>
      <c r="C104" s="33">
        <f>IFERROR(IF(C102&gt;=C103,C102-C103,""),"")</f>
        <v>48800</v>
      </c>
    </row>
    <row r="105" spans="2:4" x14ac:dyDescent="0.25">
      <c r="B105" t="s">
        <v>130</v>
      </c>
      <c r="C105" s="33" t="str">
        <f>IFERROR(IF((C98+C99+C101)&gt;(C97+C100),C98+C99+C101-C97-C100,""),"")</f>
        <v/>
      </c>
    </row>
    <row r="106" spans="2:4" x14ac:dyDescent="0.25">
      <c r="B106" t="s">
        <v>131</v>
      </c>
      <c r="C106" s="8"/>
    </row>
    <row r="107" spans="2:4" x14ac:dyDescent="0.25">
      <c r="B107" t="s">
        <v>132</v>
      </c>
      <c r="C107" s="65" t="str">
        <f>IFERROR(C105-C106,"")</f>
        <v/>
      </c>
    </row>
    <row r="115" spans="1:3" ht="36" customHeight="1" x14ac:dyDescent="0.25">
      <c r="A115" s="86" t="s">
        <v>42</v>
      </c>
      <c r="B115" s="87" t="s">
        <v>150</v>
      </c>
      <c r="C115" s="87"/>
    </row>
    <row r="117" spans="1:3" x14ac:dyDescent="0.25">
      <c r="B117" t="s">
        <v>151</v>
      </c>
      <c r="C117" s="10">
        <v>2500</v>
      </c>
    </row>
    <row r="118" spans="1:3" x14ac:dyDescent="0.25">
      <c r="B118" s="88" t="s">
        <v>153</v>
      </c>
      <c r="C118" s="89">
        <f>C117*0.16</f>
        <v>400</v>
      </c>
    </row>
    <row r="120" spans="1:3" ht="78" customHeight="1" x14ac:dyDescent="0.25">
      <c r="B120" s="19" t="s">
        <v>152</v>
      </c>
      <c r="C120" s="2"/>
    </row>
    <row r="122" spans="1:3" ht="53.25" customHeight="1" x14ac:dyDescent="0.25">
      <c r="B122" s="2" t="s">
        <v>154</v>
      </c>
      <c r="C122" s="2"/>
    </row>
  </sheetData>
  <mergeCells count="3">
    <mergeCell ref="B115:C115"/>
    <mergeCell ref="B120:C120"/>
    <mergeCell ref="B122:C122"/>
  </mergeCells>
  <conditionalFormatting sqref="C91">
    <cfRule type="expression" dxfId="21" priority="3">
      <formula>IF(B91="",1,0)</formula>
    </cfRule>
    <cfRule type="expression" dxfId="20" priority="6">
      <formula>IF(C91="",1,0)</formula>
    </cfRule>
  </conditionalFormatting>
  <conditionalFormatting sqref="C92">
    <cfRule type="expression" dxfId="19" priority="2">
      <formula>IF(B92="",1,0)</formula>
    </cfRule>
    <cfRule type="expression" dxfId="18" priority="5">
      <formula>IF(C92="",1,0)</formula>
    </cfRule>
  </conditionalFormatting>
  <conditionalFormatting sqref="C87:C88">
    <cfRule type="expression" dxfId="17" priority="4">
      <formula>IF(C87="",1,0)</formula>
    </cfRule>
  </conditionalFormatting>
  <conditionalFormatting sqref="C106">
    <cfRule type="expression" dxfId="16" priority="1">
      <formula>IF(AND($C$113&lt;&gt;"",$C$113&gt;0),1,0)</formula>
    </cfRule>
  </conditionalFormatting>
  <dataValidations count="3">
    <dataValidation type="whole" operator="lessThanOrEqual" allowBlank="1" showInputMessage="1" showErrorMessage="1" errorTitle="IVA RESICO" error="Este campo no puede ser mayor al impuesto a favor" sqref="C106" xr:uid="{ACD428F2-842C-4FE4-9F35-D6CDAD9D005E}">
      <formula1>C105</formula1>
    </dataValidation>
    <dataValidation type="whole" operator="lessThanOrEqual" allowBlank="1" showInputMessage="1" showErrorMessage="1" errorTitle="IVA RESICO" error="El importe no puede ser mayor al IVA a cargo" sqref="C103" xr:uid="{708F4F1D-D703-4360-A401-DFACDB55BF67}">
      <formula1>C102</formula1>
    </dataValidation>
    <dataValidation type="list" allowBlank="1" showInputMessage="1" showErrorMessage="1" errorTitle="Pago mensual de IVA" error="Solo se permiten datos de la lista" sqref="C91" xr:uid="{CF5D3C5A-6FA5-4114-B562-899CAF6BC549}">
      <formula1>"Art. 5-B de la LIVA,Art. 5 de la LIVA"</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3E8DF-FD13-4536-9E02-54D72FEA8A80}">
  <sheetPr codeName="Hoja6"/>
  <dimension ref="B2:C27"/>
  <sheetViews>
    <sheetView showGridLines="0" topLeftCell="A2" zoomScale="120" zoomScaleNormal="120" workbookViewId="0">
      <selection activeCell="C18" sqref="C18"/>
    </sheetView>
  </sheetViews>
  <sheetFormatPr baseColWidth="10" defaultRowHeight="15" x14ac:dyDescent="0.25"/>
  <cols>
    <col min="2" max="2" width="81" customWidth="1"/>
  </cols>
  <sheetData>
    <row r="2" spans="2:3" ht="36" customHeight="1" x14ac:dyDescent="0.25"/>
    <row r="4" spans="2:3" x14ac:dyDescent="0.25">
      <c r="B4" s="1" t="s">
        <v>133</v>
      </c>
    </row>
    <row r="5" spans="2:3" x14ac:dyDescent="0.25">
      <c r="B5" s="29" t="s">
        <v>45</v>
      </c>
    </row>
    <row r="6" spans="2:3" x14ac:dyDescent="0.25">
      <c r="B6" s="30" t="s">
        <v>134</v>
      </c>
      <c r="C6" s="8">
        <v>5600</v>
      </c>
    </row>
    <row r="7" spans="2:3" x14ac:dyDescent="0.25">
      <c r="B7" s="30" t="s">
        <v>135</v>
      </c>
      <c r="C7" s="8">
        <f>C8</f>
        <v>0</v>
      </c>
    </row>
    <row r="8" spans="2:3" x14ac:dyDescent="0.25">
      <c r="B8" s="32" t="s">
        <v>47</v>
      </c>
      <c r="C8" s="75">
        <f>SUM(C9:C10)</f>
        <v>0</v>
      </c>
    </row>
    <row r="9" spans="2:3" x14ac:dyDescent="0.25">
      <c r="B9" s="32" t="s">
        <v>136</v>
      </c>
      <c r="C9" s="8"/>
    </row>
    <row r="10" spans="2:3" x14ac:dyDescent="0.25">
      <c r="B10" s="32" t="s">
        <v>137</v>
      </c>
      <c r="C10" s="8"/>
    </row>
    <row r="11" spans="2:3" x14ac:dyDescent="0.25">
      <c r="B11" s="30" t="s">
        <v>138</v>
      </c>
      <c r="C11" s="8"/>
    </row>
    <row r="12" spans="2:3" x14ac:dyDescent="0.25">
      <c r="B12" s="30" t="s">
        <v>139</v>
      </c>
      <c r="C12" s="8"/>
    </row>
    <row r="13" spans="2:3" x14ac:dyDescent="0.25">
      <c r="B13" s="76" t="s">
        <v>73</v>
      </c>
      <c r="C13" s="77">
        <f>IFERROR(ROUND(C6*0.16,0),0)</f>
        <v>896</v>
      </c>
    </row>
    <row r="14" spans="2:3" x14ac:dyDescent="0.25">
      <c r="B14" t="s">
        <v>140</v>
      </c>
      <c r="C14" s="5"/>
    </row>
    <row r="15" spans="2:3" x14ac:dyDescent="0.25">
      <c r="B15" t="s">
        <v>123</v>
      </c>
      <c r="C15" s="5"/>
    </row>
    <row r="16" spans="2:3" x14ac:dyDescent="0.25">
      <c r="B16" s="90" t="s">
        <v>141</v>
      </c>
      <c r="C16" s="10">
        <f>C20</f>
        <v>1500</v>
      </c>
    </row>
    <row r="17" spans="2:3" x14ac:dyDescent="0.25">
      <c r="B17" s="32" t="s">
        <v>142</v>
      </c>
      <c r="C17" s="78"/>
    </row>
    <row r="18" spans="2:3" x14ac:dyDescent="0.25">
      <c r="B18" s="32" t="s">
        <v>143</v>
      </c>
      <c r="C18" s="35">
        <v>1500</v>
      </c>
    </row>
    <row r="19" spans="2:3" x14ac:dyDescent="0.25">
      <c r="B19" s="32" t="s">
        <v>144</v>
      </c>
      <c r="C19" s="35"/>
    </row>
    <row r="20" spans="2:3" x14ac:dyDescent="0.25">
      <c r="B20" s="32" t="s">
        <v>145</v>
      </c>
      <c r="C20" s="79">
        <f>SUM(C18:C19)</f>
        <v>1500</v>
      </c>
    </row>
    <row r="21" spans="2:3" x14ac:dyDescent="0.25">
      <c r="B21" s="32" t="s">
        <v>22</v>
      </c>
      <c r="C21" s="5"/>
    </row>
    <row r="22" spans="2:3" x14ac:dyDescent="0.25">
      <c r="B22" s="80" t="s">
        <v>127</v>
      </c>
      <c r="C22" s="75" t="str">
        <f>IFERROR(IF(C13&gt;=C16,C13-C16,""),"")</f>
        <v/>
      </c>
    </row>
    <row r="23" spans="2:3" x14ac:dyDescent="0.25">
      <c r="B23" s="80" t="s">
        <v>146</v>
      </c>
      <c r="C23" s="5"/>
    </row>
    <row r="24" spans="2:3" x14ac:dyDescent="0.25">
      <c r="B24" s="80" t="s">
        <v>129</v>
      </c>
      <c r="C24" s="81"/>
    </row>
    <row r="25" spans="2:3" x14ac:dyDescent="0.25">
      <c r="B25" s="82" t="s">
        <v>147</v>
      </c>
      <c r="C25" s="33">
        <f>IFERROR(IF(C16&gt;C13,C16-C13,""),"")</f>
        <v>604</v>
      </c>
    </row>
    <row r="26" spans="2:3" x14ac:dyDescent="0.25">
      <c r="B26" s="4" t="s">
        <v>131</v>
      </c>
      <c r="C26" s="8"/>
    </row>
    <row r="27" spans="2:3" x14ac:dyDescent="0.25">
      <c r="B27" s="82" t="s">
        <v>132</v>
      </c>
      <c r="C27" s="65">
        <f>IFERROR(C25-C26,"")</f>
        <v>604</v>
      </c>
    </row>
  </sheetData>
  <conditionalFormatting sqref="C26">
    <cfRule type="expression" dxfId="15" priority="1">
      <formula>IF(AND($C$113&lt;&gt;"",$C$113&gt;0),1,0)</formula>
    </cfRule>
  </conditionalFormatting>
  <dataValidations count="2">
    <dataValidation type="whole" operator="lessThanOrEqual" allowBlank="1" showInputMessage="1" showErrorMessage="1" errorTitle="IVA RESICO" error="Este campo no puede ser mayor al impuesto a favor" sqref="C26" xr:uid="{521206C6-C5EA-4260-B593-7B98FB169F23}">
      <formula1>C25</formula1>
    </dataValidation>
    <dataValidation type="whole" operator="lessThanOrEqual" allowBlank="1" showInputMessage="1" showErrorMessage="1" errorTitle="IVA RESICO" error="El importe no puede ser mayor al IVA a cargo" sqref="C23" xr:uid="{E9EC95EB-F7F7-45BB-A378-048C19713A10}">
      <formula1>C22</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AC551-E8BB-4D06-98FF-60F30BF69450}">
  <dimension ref="A5:O36"/>
  <sheetViews>
    <sheetView showGridLines="0" topLeftCell="A33" zoomScale="120" zoomScaleNormal="120" workbookViewId="0">
      <selection activeCell="L52" sqref="L52"/>
    </sheetView>
  </sheetViews>
  <sheetFormatPr baseColWidth="10" defaultRowHeight="15" x14ac:dyDescent="0.25"/>
  <sheetData>
    <row r="5" spans="2:13" ht="123" customHeight="1" x14ac:dyDescent="0.25">
      <c r="B5" s="19" t="s">
        <v>148</v>
      </c>
      <c r="C5" s="2"/>
      <c r="D5" s="2"/>
      <c r="E5" s="2"/>
      <c r="F5" s="2"/>
      <c r="G5" s="2"/>
      <c r="H5" s="2"/>
      <c r="I5" s="2"/>
      <c r="J5" s="2"/>
      <c r="K5" s="2"/>
      <c r="L5" s="2"/>
      <c r="M5" s="2"/>
    </row>
    <row r="32" spans="2:12" ht="144" customHeight="1" x14ac:dyDescent="0.25">
      <c r="B32" s="19" t="s">
        <v>149</v>
      </c>
      <c r="C32" s="2"/>
      <c r="D32" s="2"/>
      <c r="E32" s="2"/>
      <c r="F32" s="2"/>
      <c r="G32" s="2"/>
      <c r="H32" s="2"/>
      <c r="I32" s="2"/>
      <c r="J32" s="2"/>
      <c r="K32" s="2"/>
      <c r="L32" s="2"/>
    </row>
    <row r="36" spans="1:15" x14ac:dyDescent="0.25">
      <c r="A36" s="83"/>
      <c r="B36" s="83"/>
      <c r="C36" s="83"/>
      <c r="D36" s="83"/>
      <c r="E36" s="83"/>
      <c r="F36" s="83"/>
      <c r="G36" s="83"/>
      <c r="H36" s="83"/>
      <c r="I36" s="83"/>
      <c r="J36" s="83"/>
      <c r="K36" s="83"/>
      <c r="L36" s="83"/>
      <c r="M36" s="83"/>
      <c r="N36" s="83"/>
      <c r="O36" s="83"/>
    </row>
  </sheetData>
  <mergeCells count="2">
    <mergeCell ref="B5:M5"/>
    <mergeCell ref="B32:L3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D804B-A0FF-45E5-845B-7DA7432555F5}">
  <dimension ref="A5:D46"/>
  <sheetViews>
    <sheetView showGridLines="0" zoomScale="120" zoomScaleNormal="120" workbookViewId="0">
      <selection activeCell="B46" sqref="B46:D46"/>
    </sheetView>
  </sheetViews>
  <sheetFormatPr baseColWidth="10" defaultRowHeight="15" x14ac:dyDescent="0.25"/>
  <cols>
    <col min="1" max="1" width="5.42578125" customWidth="1"/>
    <col min="2" max="2" width="70.5703125" customWidth="1"/>
    <col min="3" max="3" width="3.5703125" customWidth="1"/>
    <col min="4" max="4" width="94.7109375" customWidth="1"/>
  </cols>
  <sheetData>
    <row r="5" spans="2:4" ht="24" customHeight="1" x14ac:dyDescent="0.25">
      <c r="B5" s="2" t="s">
        <v>155</v>
      </c>
      <c r="C5" s="2"/>
      <c r="D5" s="2"/>
    </row>
    <row r="6" spans="2:4" ht="27" customHeight="1" x14ac:dyDescent="0.25">
      <c r="B6" s="2" t="s">
        <v>191</v>
      </c>
      <c r="C6" s="2"/>
      <c r="D6" s="2"/>
    </row>
    <row r="7" spans="2:4" ht="84.75" customHeight="1" x14ac:dyDescent="0.25">
      <c r="B7" s="19" t="s">
        <v>195</v>
      </c>
      <c r="C7" s="19"/>
      <c r="D7" s="19"/>
    </row>
    <row r="8" spans="2:4" ht="33.75" customHeight="1" x14ac:dyDescent="0.25">
      <c r="B8" s="21" t="s">
        <v>197</v>
      </c>
      <c r="C8" s="21"/>
      <c r="D8" s="21"/>
    </row>
    <row r="9" spans="2:4" x14ac:dyDescent="0.25">
      <c r="B9" s="91"/>
    </row>
    <row r="10" spans="2:4" x14ac:dyDescent="0.25">
      <c r="B10" s="92" t="s">
        <v>156</v>
      </c>
      <c r="C10" s="92"/>
      <c r="D10" s="92"/>
    </row>
    <row r="11" spans="2:4" x14ac:dyDescent="0.25">
      <c r="B11" s="93" t="s">
        <v>157</v>
      </c>
      <c r="C11" s="93"/>
      <c r="D11" s="93"/>
    </row>
    <row r="12" spans="2:4" ht="45" x14ac:dyDescent="0.25">
      <c r="B12" s="94" t="s">
        <v>158</v>
      </c>
      <c r="D12" s="95" t="s">
        <v>159</v>
      </c>
    </row>
    <row r="13" spans="2:4" ht="363" customHeight="1" x14ac:dyDescent="0.25">
      <c r="B13" s="96" t="s">
        <v>160</v>
      </c>
      <c r="D13" s="96" t="s">
        <v>161</v>
      </c>
    </row>
    <row r="15" spans="2:4" ht="30" x14ac:dyDescent="0.25">
      <c r="B15" s="94" t="s">
        <v>162</v>
      </c>
      <c r="D15" s="94" t="s">
        <v>163</v>
      </c>
    </row>
    <row r="16" spans="2:4" ht="75" x14ac:dyDescent="0.25">
      <c r="B16" s="96" t="s">
        <v>164</v>
      </c>
      <c r="D16" s="96" t="s">
        <v>165</v>
      </c>
    </row>
    <row r="18" spans="1:4" ht="30" x14ac:dyDescent="0.25">
      <c r="B18" s="94" t="s">
        <v>166</v>
      </c>
      <c r="D18" s="94" t="s">
        <v>167</v>
      </c>
    </row>
    <row r="19" spans="1:4" ht="45" x14ac:dyDescent="0.25">
      <c r="B19" s="96" t="s">
        <v>168</v>
      </c>
      <c r="D19" s="96" t="s">
        <v>169</v>
      </c>
    </row>
    <row r="21" spans="1:4" ht="30" x14ac:dyDescent="0.25">
      <c r="B21" s="94" t="s">
        <v>170</v>
      </c>
      <c r="D21" s="97" t="s">
        <v>171</v>
      </c>
    </row>
    <row r="22" spans="1:4" ht="51" customHeight="1" x14ac:dyDescent="0.25">
      <c r="B22" s="96" t="s">
        <v>172</v>
      </c>
      <c r="D22" s="96" t="s">
        <v>173</v>
      </c>
    </row>
    <row r="23" spans="1:4" x14ac:dyDescent="0.25">
      <c r="B23" s="1"/>
    </row>
    <row r="24" spans="1:4" x14ac:dyDescent="0.25">
      <c r="B24" s="1" t="s">
        <v>174</v>
      </c>
    </row>
    <row r="25" spans="1:4" ht="186.75" customHeight="1" x14ac:dyDescent="0.25">
      <c r="B25" s="19" t="s">
        <v>175</v>
      </c>
      <c r="C25" s="2"/>
      <c r="D25" s="2"/>
    </row>
    <row r="26" spans="1:4" ht="240" customHeight="1" x14ac:dyDescent="0.25">
      <c r="B26" s="19" t="s">
        <v>176</v>
      </c>
      <c r="C26" s="2"/>
      <c r="D26" s="2"/>
    </row>
    <row r="27" spans="1:4" x14ac:dyDescent="0.25">
      <c r="B27" s="1"/>
    </row>
    <row r="28" spans="1:4" x14ac:dyDescent="0.25">
      <c r="B28" s="97" t="s">
        <v>177</v>
      </c>
    </row>
    <row r="29" spans="1:4" x14ac:dyDescent="0.25">
      <c r="B29" s="1"/>
    </row>
    <row r="30" spans="1:4" x14ac:dyDescent="0.25">
      <c r="B30" s="45" t="s">
        <v>178</v>
      </c>
    </row>
    <row r="31" spans="1:4" x14ac:dyDescent="0.25">
      <c r="B31" s="98" t="s">
        <v>179</v>
      </c>
      <c r="C31" s="98"/>
      <c r="D31" s="98"/>
    </row>
    <row r="32" spans="1:4" x14ac:dyDescent="0.25">
      <c r="A32" s="27" t="s">
        <v>42</v>
      </c>
      <c r="B32" s="98" t="s">
        <v>180</v>
      </c>
      <c r="C32" s="98"/>
      <c r="D32" s="98"/>
    </row>
    <row r="33" spans="1:4" x14ac:dyDescent="0.25">
      <c r="B33" s="98" t="s">
        <v>181</v>
      </c>
      <c r="C33" s="98"/>
      <c r="D33" s="98"/>
    </row>
    <row r="34" spans="1:4" x14ac:dyDescent="0.25">
      <c r="A34" s="27" t="s">
        <v>198</v>
      </c>
      <c r="B34" s="98" t="s">
        <v>182</v>
      </c>
      <c r="C34" s="98"/>
      <c r="D34" s="98"/>
    </row>
    <row r="35" spans="1:4" x14ac:dyDescent="0.25">
      <c r="A35" s="27" t="s">
        <v>193</v>
      </c>
      <c r="B35" s="98" t="s">
        <v>183</v>
      </c>
      <c r="C35" s="98"/>
      <c r="D35" s="98"/>
    </row>
    <row r="36" spans="1:4" x14ac:dyDescent="0.25">
      <c r="B36" s="98" t="s">
        <v>184</v>
      </c>
      <c r="C36" s="98"/>
      <c r="D36" s="98"/>
    </row>
    <row r="37" spans="1:4" x14ac:dyDescent="0.25">
      <c r="B37" s="98" t="s">
        <v>185</v>
      </c>
      <c r="C37" s="98"/>
      <c r="D37" s="98"/>
    </row>
    <row r="38" spans="1:4" x14ac:dyDescent="0.25">
      <c r="A38" s="27" t="s">
        <v>194</v>
      </c>
      <c r="B38" s="98" t="s">
        <v>186</v>
      </c>
      <c r="C38" s="98"/>
      <c r="D38" s="98"/>
    </row>
    <row r="39" spans="1:4" x14ac:dyDescent="0.25">
      <c r="A39" s="27" t="s">
        <v>192</v>
      </c>
      <c r="B39" s="98" t="s">
        <v>187</v>
      </c>
      <c r="C39" s="98"/>
      <c r="D39" s="98"/>
    </row>
    <row r="40" spans="1:4" x14ac:dyDescent="0.25">
      <c r="A40" s="27" t="s">
        <v>196</v>
      </c>
      <c r="B40" s="98" t="s">
        <v>188</v>
      </c>
      <c r="C40" s="98"/>
      <c r="D40" s="98"/>
    </row>
    <row r="41" spans="1:4" x14ac:dyDescent="0.25">
      <c r="B41" s="98" t="s">
        <v>189</v>
      </c>
      <c r="C41" s="98"/>
      <c r="D41" s="98"/>
    </row>
    <row r="42" spans="1:4" x14ac:dyDescent="0.25">
      <c r="A42" s="27" t="s">
        <v>192</v>
      </c>
      <c r="B42" s="98" t="s">
        <v>190</v>
      </c>
      <c r="C42" s="98"/>
      <c r="D42" s="98"/>
    </row>
    <row r="43" spans="1:4" x14ac:dyDescent="0.25">
      <c r="A43" s="27" t="s">
        <v>198</v>
      </c>
      <c r="B43" s="98" t="s">
        <v>199</v>
      </c>
      <c r="C43" s="98"/>
      <c r="D43" s="98"/>
    </row>
    <row r="46" spans="1:4" ht="240" customHeight="1" x14ac:dyDescent="0.25">
      <c r="B46" s="19" t="s">
        <v>200</v>
      </c>
      <c r="C46" s="2"/>
      <c r="D46" s="2"/>
    </row>
  </sheetData>
  <mergeCells count="22">
    <mergeCell ref="B41:D41"/>
    <mergeCell ref="B42:D42"/>
    <mergeCell ref="B43:D43"/>
    <mergeCell ref="B46:D46"/>
    <mergeCell ref="B35:D35"/>
    <mergeCell ref="B36:D36"/>
    <mergeCell ref="B37:D37"/>
    <mergeCell ref="B38:D38"/>
    <mergeCell ref="B39:D39"/>
    <mergeCell ref="B40:D40"/>
    <mergeCell ref="B25:D25"/>
    <mergeCell ref="B26:D26"/>
    <mergeCell ref="B31:D31"/>
    <mergeCell ref="B32:D32"/>
    <mergeCell ref="B33:D33"/>
    <mergeCell ref="B34:D34"/>
    <mergeCell ref="B5:D5"/>
    <mergeCell ref="B6:D6"/>
    <mergeCell ref="B7:D7"/>
    <mergeCell ref="B8:D8"/>
    <mergeCell ref="B10:D10"/>
    <mergeCell ref="B11:D1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0079-AB65-4CE7-8C5D-0C937225DE3E}">
  <sheetPr codeName="Hoja28"/>
  <dimension ref="A2:H112"/>
  <sheetViews>
    <sheetView showGridLines="0" zoomScale="130" zoomScaleNormal="130" workbookViewId="0">
      <selection activeCell="B50" sqref="B50"/>
    </sheetView>
  </sheetViews>
  <sheetFormatPr baseColWidth="10" defaultRowHeight="15" x14ac:dyDescent="0.25"/>
  <cols>
    <col min="1" max="1" width="26.140625" customWidth="1"/>
    <col min="2" max="2" width="22.140625" customWidth="1"/>
    <col min="3" max="3" width="29.42578125" customWidth="1"/>
    <col min="4" max="4" width="24.85546875" customWidth="1"/>
    <col min="5" max="5" width="22.42578125" bestFit="1" customWidth="1"/>
    <col min="6" max="6" width="23.42578125" customWidth="1"/>
    <col min="7" max="7" width="28.28515625" customWidth="1"/>
    <col min="8" max="8" width="27.28515625" customWidth="1"/>
  </cols>
  <sheetData>
    <row r="2" spans="1:8" ht="15.75" x14ac:dyDescent="0.25">
      <c r="E2" s="99" t="s">
        <v>201</v>
      </c>
    </row>
    <row r="5" spans="1:8" x14ac:dyDescent="0.25">
      <c r="B5" s="100" t="s">
        <v>202</v>
      </c>
      <c r="C5" s="100"/>
      <c r="D5" s="100"/>
      <c r="E5" s="100"/>
      <c r="F5" s="100"/>
      <c r="G5" s="100"/>
      <c r="H5" s="100"/>
    </row>
    <row r="6" spans="1:8" x14ac:dyDescent="0.25">
      <c r="B6" s="101" t="s">
        <v>203</v>
      </c>
      <c r="C6" s="101" t="s">
        <v>204</v>
      </c>
      <c r="D6" s="101" t="s">
        <v>205</v>
      </c>
      <c r="E6" s="101" t="s">
        <v>206</v>
      </c>
      <c r="F6" s="101" t="s">
        <v>207</v>
      </c>
      <c r="G6" s="101" t="s">
        <v>208</v>
      </c>
      <c r="H6" s="101" t="s">
        <v>209</v>
      </c>
    </row>
    <row r="7" spans="1:8" ht="25.5" x14ac:dyDescent="0.25">
      <c r="B7" s="102" t="s">
        <v>210</v>
      </c>
      <c r="C7" s="102" t="s">
        <v>211</v>
      </c>
      <c r="D7" s="102" t="s">
        <v>212</v>
      </c>
      <c r="E7" s="102" t="s">
        <v>213</v>
      </c>
      <c r="F7" s="102" t="s">
        <v>214</v>
      </c>
      <c r="G7" s="102" t="s">
        <v>215</v>
      </c>
      <c r="H7" s="102" t="s">
        <v>216</v>
      </c>
    </row>
    <row r="9" spans="1:8" ht="60" x14ac:dyDescent="0.25">
      <c r="A9" s="103" t="s">
        <v>217</v>
      </c>
      <c r="B9" s="104" t="s">
        <v>218</v>
      </c>
      <c r="C9" s="104" t="s">
        <v>218</v>
      </c>
      <c r="D9" s="105" t="s">
        <v>219</v>
      </c>
      <c r="E9" s="105" t="s">
        <v>220</v>
      </c>
      <c r="F9" s="106" t="s">
        <v>221</v>
      </c>
      <c r="G9" s="106" t="s">
        <v>222</v>
      </c>
      <c r="H9" s="106" t="s">
        <v>221</v>
      </c>
    </row>
    <row r="10" spans="1:8" ht="60" x14ac:dyDescent="0.25">
      <c r="A10" s="103" t="s">
        <v>223</v>
      </c>
      <c r="B10" s="107" t="s">
        <v>224</v>
      </c>
      <c r="C10" s="107" t="s">
        <v>224</v>
      </c>
      <c r="D10" s="108" t="s">
        <v>225</v>
      </c>
      <c r="E10" s="105" t="s">
        <v>226</v>
      </c>
      <c r="F10" s="106" t="s">
        <v>227</v>
      </c>
      <c r="G10" s="106" t="s">
        <v>227</v>
      </c>
      <c r="H10" s="106" t="s">
        <v>228</v>
      </c>
    </row>
    <row r="11" spans="1:8" ht="300" x14ac:dyDescent="0.25">
      <c r="A11" s="103" t="s">
        <v>229</v>
      </c>
      <c r="B11" s="106" t="s">
        <v>230</v>
      </c>
      <c r="C11" s="108" t="s">
        <v>231</v>
      </c>
      <c r="D11" s="105" t="s">
        <v>232</v>
      </c>
      <c r="E11" s="105" t="s">
        <v>233</v>
      </c>
      <c r="F11" s="105" t="s">
        <v>234</v>
      </c>
      <c r="G11" s="105" t="s">
        <v>235</v>
      </c>
      <c r="H11" s="105" t="s">
        <v>236</v>
      </c>
    </row>
    <row r="12" spans="1:8" ht="15.75" thickBot="1" x14ac:dyDescent="0.3"/>
    <row r="13" spans="1:8" ht="16.5" thickTop="1" thickBot="1" x14ac:dyDescent="0.3">
      <c r="B13" s="109" t="s">
        <v>237</v>
      </c>
      <c r="C13" s="110"/>
      <c r="D13" s="109" t="s">
        <v>76</v>
      </c>
      <c r="E13" s="110"/>
    </row>
    <row r="14" spans="1:8" ht="15.75" thickTop="1" x14ac:dyDescent="0.25">
      <c r="B14" s="111" t="s">
        <v>238</v>
      </c>
      <c r="C14" s="111" t="s">
        <v>239</v>
      </c>
      <c r="D14" s="112" t="s">
        <v>240</v>
      </c>
      <c r="E14" s="112" t="s">
        <v>241</v>
      </c>
    </row>
    <row r="15" spans="1:8" ht="76.5" x14ac:dyDescent="0.25">
      <c r="B15" s="113" t="s">
        <v>242</v>
      </c>
      <c r="C15" s="113" t="s">
        <v>243</v>
      </c>
      <c r="D15" s="113" t="s">
        <v>244</v>
      </c>
      <c r="E15" s="113" t="s">
        <v>245</v>
      </c>
    </row>
    <row r="16" spans="1:8" x14ac:dyDescent="0.25">
      <c r="B16" s="11"/>
      <c r="C16" s="11"/>
      <c r="D16" s="11"/>
      <c r="E16" s="11"/>
    </row>
    <row r="17" spans="2:5" ht="15.75" thickBot="1" x14ac:dyDescent="0.3"/>
    <row r="18" spans="2:5" ht="16.5" thickTop="1" thickBot="1" x14ac:dyDescent="0.3">
      <c r="B18" s="109" t="s">
        <v>246</v>
      </c>
      <c r="C18" s="114"/>
      <c r="D18" s="114"/>
      <c r="E18" s="110"/>
    </row>
    <row r="19" spans="2:5" ht="15.75" thickTop="1" x14ac:dyDescent="0.25">
      <c r="B19" s="115" t="s">
        <v>247</v>
      </c>
      <c r="C19" s="115" t="s">
        <v>248</v>
      </c>
      <c r="D19" s="115" t="s">
        <v>249</v>
      </c>
      <c r="E19" s="115" t="s">
        <v>250</v>
      </c>
    </row>
    <row r="20" spans="2:5" ht="89.25" x14ac:dyDescent="0.25">
      <c r="B20" s="113" t="s">
        <v>251</v>
      </c>
      <c r="C20" s="113" t="s">
        <v>252</v>
      </c>
      <c r="D20" s="113" t="s">
        <v>253</v>
      </c>
      <c r="E20" s="113" t="s">
        <v>254</v>
      </c>
    </row>
    <row r="21" spans="2:5" x14ac:dyDescent="0.25">
      <c r="B21" s="11"/>
      <c r="C21" s="11"/>
      <c r="D21" s="11"/>
      <c r="E21" s="11"/>
    </row>
    <row r="23" spans="2:5" x14ac:dyDescent="0.25">
      <c r="B23" s="116"/>
      <c r="C23" t="s">
        <v>255</v>
      </c>
    </row>
    <row r="24" spans="2:5" x14ac:dyDescent="0.25">
      <c r="B24" s="117"/>
      <c r="C24" t="s">
        <v>256</v>
      </c>
    </row>
    <row r="26" spans="2:5" ht="15.75" thickBot="1" x14ac:dyDescent="0.3"/>
    <row r="27" spans="2:5" ht="16.5" thickTop="1" thickBot="1" x14ac:dyDescent="0.3">
      <c r="B27" s="118" t="s">
        <v>237</v>
      </c>
      <c r="C27" s="119"/>
      <c r="D27" s="118" t="s">
        <v>76</v>
      </c>
      <c r="E27" s="119"/>
    </row>
    <row r="28" spans="2:5" ht="15.75" thickTop="1" x14ac:dyDescent="0.25">
      <c r="B28" s="120" t="s">
        <v>257</v>
      </c>
      <c r="C28" s="120" t="s">
        <v>258</v>
      </c>
      <c r="D28" s="120" t="s">
        <v>259</v>
      </c>
      <c r="E28" s="120" t="s">
        <v>260</v>
      </c>
    </row>
    <row r="29" spans="2:5" ht="76.5" x14ac:dyDescent="0.25">
      <c r="B29" s="121" t="s">
        <v>261</v>
      </c>
      <c r="C29" s="121" t="s">
        <v>262</v>
      </c>
      <c r="D29" s="121" t="s">
        <v>263</v>
      </c>
      <c r="E29" s="121" t="s">
        <v>264</v>
      </c>
    </row>
    <row r="30" spans="2:5" x14ac:dyDescent="0.25">
      <c r="B30" s="11"/>
      <c r="C30" s="11"/>
      <c r="D30" s="11"/>
      <c r="E30" s="11"/>
    </row>
    <row r="31" spans="2:5" ht="15.75" thickBot="1" x14ac:dyDescent="0.3">
      <c r="B31" s="10"/>
      <c r="C31" s="10"/>
      <c r="D31" s="10"/>
    </row>
    <row r="32" spans="2:5" ht="16.5" thickTop="1" thickBot="1" x14ac:dyDescent="0.3">
      <c r="B32" s="118" t="s">
        <v>246</v>
      </c>
      <c r="C32" s="122"/>
      <c r="D32" s="122"/>
      <c r="E32" s="119"/>
    </row>
    <row r="33" spans="2:8" ht="15.75" thickTop="1" x14ac:dyDescent="0.25">
      <c r="B33" s="120" t="s">
        <v>265</v>
      </c>
      <c r="C33" s="120" t="s">
        <v>266</v>
      </c>
      <c r="D33" s="120" t="s">
        <v>267</v>
      </c>
      <c r="E33" s="120" t="s">
        <v>268</v>
      </c>
    </row>
    <row r="34" spans="2:8" ht="76.5" x14ac:dyDescent="0.25">
      <c r="B34" s="121" t="s">
        <v>264</v>
      </c>
      <c r="C34" s="121" t="s">
        <v>269</v>
      </c>
      <c r="D34" s="121" t="s">
        <v>270</v>
      </c>
      <c r="E34" s="121" t="s">
        <v>271</v>
      </c>
    </row>
    <row r="35" spans="2:8" x14ac:dyDescent="0.25">
      <c r="B35" s="11"/>
      <c r="C35" s="11"/>
      <c r="D35" s="11"/>
      <c r="E35" s="11"/>
    </row>
    <row r="38" spans="2:8" x14ac:dyDescent="0.25">
      <c r="B38" s="116"/>
      <c r="C38" t="s">
        <v>255</v>
      </c>
    </row>
    <row r="39" spans="2:8" x14ac:dyDescent="0.25">
      <c r="B39" s="117"/>
      <c r="C39" t="s">
        <v>256</v>
      </c>
    </row>
    <row r="41" spans="2:8" ht="15.75" thickBot="1" x14ac:dyDescent="0.3"/>
    <row r="42" spans="2:8" ht="16.5" thickTop="1" thickBot="1" x14ac:dyDescent="0.3">
      <c r="B42" s="123" t="s">
        <v>237</v>
      </c>
      <c r="C42" s="124"/>
      <c r="D42" s="123" t="s">
        <v>76</v>
      </c>
      <c r="E42" s="124"/>
      <c r="G42" s="20" t="s">
        <v>353</v>
      </c>
      <c r="H42" s="21"/>
    </row>
    <row r="43" spans="2:8" ht="15.75" thickTop="1" x14ac:dyDescent="0.25">
      <c r="B43" s="112" t="s">
        <v>272</v>
      </c>
      <c r="C43" s="112" t="s">
        <v>273</v>
      </c>
      <c r="D43" s="112" t="s">
        <v>274</v>
      </c>
      <c r="E43" s="112" t="s">
        <v>275</v>
      </c>
      <c r="G43" s="21"/>
      <c r="H43" s="21"/>
    </row>
    <row r="44" spans="2:8" ht="76.5" x14ac:dyDescent="0.25">
      <c r="B44" s="125" t="s">
        <v>276</v>
      </c>
      <c r="C44" s="125" t="s">
        <v>277</v>
      </c>
      <c r="D44" s="125" t="s">
        <v>278</v>
      </c>
      <c r="E44" s="125" t="s">
        <v>279</v>
      </c>
      <c r="G44" s="21"/>
      <c r="H44" s="21"/>
    </row>
    <row r="45" spans="2:8" x14ac:dyDescent="0.25">
      <c r="B45" s="11">
        <f>C98</f>
        <v>20000</v>
      </c>
      <c r="C45" s="11"/>
      <c r="D45" s="11">
        <f>C99</f>
        <v>3200</v>
      </c>
      <c r="E45" s="11"/>
      <c r="G45" s="21"/>
      <c r="H45" s="21"/>
    </row>
    <row r="46" spans="2:8" ht="15.75" thickBot="1" x14ac:dyDescent="0.3">
      <c r="G46" s="21"/>
      <c r="H46" s="21"/>
    </row>
    <row r="47" spans="2:8" ht="16.5" thickTop="1" thickBot="1" x14ac:dyDescent="0.3">
      <c r="B47" s="123" t="s">
        <v>246</v>
      </c>
      <c r="C47" s="126"/>
      <c r="D47" s="126"/>
      <c r="E47" s="124"/>
      <c r="G47" s="21"/>
      <c r="H47" s="21"/>
    </row>
    <row r="48" spans="2:8" ht="15.75" thickTop="1" x14ac:dyDescent="0.25">
      <c r="B48" s="112" t="s">
        <v>280</v>
      </c>
      <c r="C48" s="112" t="s">
        <v>281</v>
      </c>
      <c r="D48" s="112" t="s">
        <v>282</v>
      </c>
      <c r="E48" s="112" t="s">
        <v>283</v>
      </c>
      <c r="G48" s="21"/>
      <c r="H48" s="21"/>
    </row>
    <row r="49" spans="2:8" ht="76.5" x14ac:dyDescent="0.25">
      <c r="B49" s="125" t="s">
        <v>279</v>
      </c>
      <c r="C49" s="125" t="s">
        <v>284</v>
      </c>
      <c r="D49" s="125" t="s">
        <v>285</v>
      </c>
      <c r="E49" s="125" t="s">
        <v>286</v>
      </c>
      <c r="G49" s="21"/>
      <c r="H49" s="21"/>
    </row>
    <row r="50" spans="2:8" x14ac:dyDescent="0.25">
      <c r="B50" s="11"/>
      <c r="C50" s="11"/>
      <c r="D50" s="11"/>
      <c r="E50" s="11"/>
    </row>
    <row r="53" spans="2:8" x14ac:dyDescent="0.25">
      <c r="B53" s="116"/>
      <c r="C53" t="s">
        <v>287</v>
      </c>
    </row>
    <row r="54" spans="2:8" x14ac:dyDescent="0.25">
      <c r="B54" s="117"/>
      <c r="C54" t="s">
        <v>288</v>
      </c>
    </row>
    <row r="56" spans="2:8" ht="15.75" thickBot="1" x14ac:dyDescent="0.3"/>
    <row r="57" spans="2:8" ht="16.5" thickTop="1" thickBot="1" x14ac:dyDescent="0.3">
      <c r="B57" s="127" t="s">
        <v>237</v>
      </c>
      <c r="C57" s="128"/>
      <c r="D57" s="127" t="s">
        <v>76</v>
      </c>
      <c r="E57" s="128"/>
    </row>
    <row r="58" spans="2:8" ht="15.75" thickTop="1" x14ac:dyDescent="0.25">
      <c r="B58" s="129" t="s">
        <v>289</v>
      </c>
      <c r="C58" s="129" t="s">
        <v>290</v>
      </c>
      <c r="D58" s="129" t="s">
        <v>291</v>
      </c>
      <c r="E58" s="129" t="s">
        <v>292</v>
      </c>
    </row>
    <row r="59" spans="2:8" ht="114.75" x14ac:dyDescent="0.25">
      <c r="B59" s="130" t="s">
        <v>293</v>
      </c>
      <c r="C59" s="130" t="s">
        <v>294</v>
      </c>
      <c r="D59" s="130" t="s">
        <v>295</v>
      </c>
      <c r="E59" s="130" t="s">
        <v>296</v>
      </c>
    </row>
    <row r="60" spans="2:8" x14ac:dyDescent="0.25">
      <c r="B60" s="11"/>
      <c r="C60" s="11"/>
      <c r="D60" s="11"/>
      <c r="E60" s="11"/>
    </row>
    <row r="61" spans="2:8" ht="15.75" thickBot="1" x14ac:dyDescent="0.3"/>
    <row r="62" spans="2:8" ht="16.5" thickTop="1" thickBot="1" x14ac:dyDescent="0.3">
      <c r="B62" s="131" t="s">
        <v>246</v>
      </c>
      <c r="C62" s="132"/>
      <c r="D62" s="132"/>
      <c r="E62" s="133"/>
    </row>
    <row r="63" spans="2:8" ht="15.75" thickTop="1" x14ac:dyDescent="0.25">
      <c r="B63" s="129" t="s">
        <v>297</v>
      </c>
      <c r="C63" s="129" t="s">
        <v>298</v>
      </c>
      <c r="D63" s="129" t="s">
        <v>299</v>
      </c>
      <c r="E63" s="129" t="s">
        <v>300</v>
      </c>
    </row>
    <row r="64" spans="2:8" ht="114.75" x14ac:dyDescent="0.25">
      <c r="B64" s="130" t="s">
        <v>296</v>
      </c>
      <c r="C64" s="130" t="s">
        <v>301</v>
      </c>
      <c r="D64" s="130" t="s">
        <v>302</v>
      </c>
      <c r="E64" s="130" t="s">
        <v>303</v>
      </c>
    </row>
    <row r="65" spans="2:5" x14ac:dyDescent="0.25">
      <c r="B65" s="11"/>
      <c r="C65" s="11"/>
      <c r="D65" s="11"/>
      <c r="E65" s="11"/>
    </row>
    <row r="67" spans="2:5" x14ac:dyDescent="0.25">
      <c r="B67" s="116"/>
      <c r="C67" t="s">
        <v>304</v>
      </c>
    </row>
    <row r="68" spans="2:5" x14ac:dyDescent="0.25">
      <c r="B68" s="117"/>
      <c r="C68" t="s">
        <v>305</v>
      </c>
    </row>
    <row r="70" spans="2:5" ht="15.75" thickBot="1" x14ac:dyDescent="0.3"/>
    <row r="71" spans="2:5" ht="16.5" thickTop="1" thickBot="1" x14ac:dyDescent="0.3">
      <c r="B71" s="134" t="s">
        <v>237</v>
      </c>
      <c r="C71" s="135"/>
      <c r="D71" s="134" t="s">
        <v>76</v>
      </c>
      <c r="E71" s="135"/>
    </row>
    <row r="72" spans="2:5" ht="15.75" thickTop="1" x14ac:dyDescent="0.25">
      <c r="B72" s="136" t="s">
        <v>306</v>
      </c>
      <c r="C72" s="136" t="s">
        <v>307</v>
      </c>
      <c r="D72" s="136" t="s">
        <v>308</v>
      </c>
      <c r="E72" s="136" t="s">
        <v>309</v>
      </c>
    </row>
    <row r="73" spans="2:5" ht="114.75" x14ac:dyDescent="0.25">
      <c r="B73" s="137" t="s">
        <v>310</v>
      </c>
      <c r="C73" s="137" t="s">
        <v>311</v>
      </c>
      <c r="D73" s="137" t="s">
        <v>312</v>
      </c>
      <c r="E73" s="137" t="s">
        <v>313</v>
      </c>
    </row>
    <row r="74" spans="2:5" x14ac:dyDescent="0.25">
      <c r="B74" s="11"/>
      <c r="C74" s="11"/>
      <c r="D74" s="11"/>
      <c r="E74" s="11"/>
    </row>
    <row r="75" spans="2:5" ht="15.75" thickBot="1" x14ac:dyDescent="0.3"/>
    <row r="76" spans="2:5" ht="16.5" thickTop="1" thickBot="1" x14ac:dyDescent="0.3">
      <c r="B76" s="134" t="s">
        <v>246</v>
      </c>
      <c r="C76" s="138"/>
      <c r="D76" s="138"/>
      <c r="E76" s="135"/>
    </row>
    <row r="77" spans="2:5" ht="15.75" thickTop="1" x14ac:dyDescent="0.25">
      <c r="B77" s="136" t="s">
        <v>314</v>
      </c>
      <c r="C77" s="136" t="s">
        <v>315</v>
      </c>
      <c r="D77" s="136" t="s">
        <v>316</v>
      </c>
      <c r="E77" s="136" t="s">
        <v>317</v>
      </c>
    </row>
    <row r="78" spans="2:5" ht="114.75" x14ac:dyDescent="0.25">
      <c r="B78" s="137" t="s">
        <v>318</v>
      </c>
      <c r="C78" s="137" t="s">
        <v>319</v>
      </c>
      <c r="D78" s="137" t="s">
        <v>320</v>
      </c>
      <c r="E78" s="137" t="s">
        <v>321</v>
      </c>
    </row>
    <row r="79" spans="2:5" x14ac:dyDescent="0.25">
      <c r="B79" s="11"/>
      <c r="C79" s="11"/>
      <c r="D79" s="11"/>
      <c r="E79" s="11"/>
    </row>
    <row r="81" spans="1:8" x14ac:dyDescent="0.25">
      <c r="B81" s="116"/>
      <c r="C81" t="s">
        <v>287</v>
      </c>
    </row>
    <row r="82" spans="1:8" x14ac:dyDescent="0.25">
      <c r="B82" s="117"/>
      <c r="C82" t="s">
        <v>288</v>
      </c>
    </row>
    <row r="85" spans="1:8" x14ac:dyDescent="0.25">
      <c r="B85" s="139" t="s">
        <v>322</v>
      </c>
      <c r="C85" s="139"/>
      <c r="D85" s="139"/>
      <c r="E85" s="139"/>
      <c r="F85" s="139"/>
      <c r="G85" s="139"/>
      <c r="H85" s="139"/>
    </row>
    <row r="86" spans="1:8" x14ac:dyDescent="0.25">
      <c r="B86" s="140" t="s">
        <v>323</v>
      </c>
      <c r="C86" s="140" t="s">
        <v>324</v>
      </c>
      <c r="D86" s="140" t="s">
        <v>325</v>
      </c>
      <c r="E86" s="140" t="s">
        <v>326</v>
      </c>
      <c r="F86" s="140" t="s">
        <v>327</v>
      </c>
      <c r="G86" s="140" t="s">
        <v>328</v>
      </c>
      <c r="H86" s="140" t="s">
        <v>329</v>
      </c>
    </row>
    <row r="87" spans="1:8" ht="76.5" x14ac:dyDescent="0.25">
      <c r="B87" s="141" t="s">
        <v>330</v>
      </c>
      <c r="C87" s="141" t="s">
        <v>331</v>
      </c>
      <c r="D87" s="141" t="s">
        <v>332</v>
      </c>
      <c r="E87" s="141" t="s">
        <v>333</v>
      </c>
      <c r="F87" s="141" t="s">
        <v>334</v>
      </c>
      <c r="G87" s="141" t="s">
        <v>335</v>
      </c>
      <c r="H87" s="141" t="s">
        <v>336</v>
      </c>
    </row>
    <row r="88" spans="1:8" x14ac:dyDescent="0.25">
      <c r="B88" s="11">
        <f>C101</f>
        <v>2133.34</v>
      </c>
      <c r="C88" s="4"/>
      <c r="D88" s="4"/>
      <c r="E88" s="4"/>
      <c r="F88" s="4"/>
      <c r="G88" s="4"/>
      <c r="H88" s="4"/>
    </row>
    <row r="90" spans="1:8" ht="30" x14ac:dyDescent="0.25">
      <c r="A90" s="103" t="s">
        <v>217</v>
      </c>
      <c r="B90" s="106" t="s">
        <v>337</v>
      </c>
      <c r="C90" s="106" t="s">
        <v>337</v>
      </c>
      <c r="D90" s="106" t="s">
        <v>337</v>
      </c>
      <c r="E90" s="106" t="s">
        <v>337</v>
      </c>
      <c r="F90" s="106" t="s">
        <v>337</v>
      </c>
      <c r="G90" s="106" t="s">
        <v>337</v>
      </c>
      <c r="H90" s="106" t="s">
        <v>338</v>
      </c>
    </row>
    <row r="91" spans="1:8" x14ac:dyDescent="0.25">
      <c r="A91" s="103" t="s">
        <v>223</v>
      </c>
      <c r="B91" s="106" t="s">
        <v>339</v>
      </c>
      <c r="C91" s="106" t="s">
        <v>339</v>
      </c>
      <c r="D91" s="106" t="s">
        <v>339</v>
      </c>
      <c r="E91" s="106" t="s">
        <v>339</v>
      </c>
      <c r="F91" s="106" t="s">
        <v>339</v>
      </c>
      <c r="G91" s="106" t="s">
        <v>339</v>
      </c>
      <c r="H91" s="106" t="s">
        <v>224</v>
      </c>
    </row>
    <row r="92" spans="1:8" ht="60" x14ac:dyDescent="0.25">
      <c r="A92" s="103" t="s">
        <v>229</v>
      </c>
      <c r="B92" s="105" t="s">
        <v>340</v>
      </c>
      <c r="C92" s="105" t="s">
        <v>340</v>
      </c>
      <c r="D92" s="105" t="s">
        <v>340</v>
      </c>
      <c r="E92" s="105" t="s">
        <v>340</v>
      </c>
      <c r="F92" s="105" t="s">
        <v>340</v>
      </c>
      <c r="G92" s="105" t="s">
        <v>340</v>
      </c>
      <c r="H92" s="105" t="s">
        <v>341</v>
      </c>
    </row>
    <row r="96" spans="1:8" x14ac:dyDescent="0.25">
      <c r="B96" t="s">
        <v>348</v>
      </c>
      <c r="C96" s="144">
        <v>45775</v>
      </c>
    </row>
    <row r="97" spans="1:6" x14ac:dyDescent="0.25">
      <c r="B97" t="s">
        <v>350</v>
      </c>
      <c r="C97" s="145" t="s">
        <v>349</v>
      </c>
    </row>
    <row r="98" spans="1:6" x14ac:dyDescent="0.25">
      <c r="B98" t="s">
        <v>342</v>
      </c>
      <c r="C98" s="10">
        <v>20000</v>
      </c>
    </row>
    <row r="99" spans="1:6" x14ac:dyDescent="0.25">
      <c r="B99" t="s">
        <v>36</v>
      </c>
      <c r="C99" s="10">
        <f>C98*0.16</f>
        <v>3200</v>
      </c>
    </row>
    <row r="100" spans="1:6" x14ac:dyDescent="0.25">
      <c r="B100" t="s">
        <v>343</v>
      </c>
      <c r="C100" s="10">
        <f>C98*0.1</f>
        <v>2000</v>
      </c>
    </row>
    <row r="101" spans="1:6" x14ac:dyDescent="0.25">
      <c r="B101" t="s">
        <v>344</v>
      </c>
      <c r="C101" s="10">
        <f>C98*0.106667</f>
        <v>2133.34</v>
      </c>
      <c r="D101" s="27" t="s">
        <v>42</v>
      </c>
    </row>
    <row r="102" spans="1:6" x14ac:dyDescent="0.25">
      <c r="B102" s="1" t="s">
        <v>37</v>
      </c>
      <c r="C102" s="24">
        <f>C98+C99-C100-C101</f>
        <v>19066.66</v>
      </c>
    </row>
    <row r="105" spans="1:6" ht="81" customHeight="1" x14ac:dyDescent="0.25">
      <c r="B105" s="142" t="s">
        <v>345</v>
      </c>
      <c r="C105" s="2" t="s">
        <v>347</v>
      </c>
      <c r="D105" s="2"/>
      <c r="E105" s="2"/>
      <c r="F105" s="143" t="s">
        <v>346</v>
      </c>
    </row>
    <row r="108" spans="1:6" ht="30" x14ac:dyDescent="0.25">
      <c r="B108" s="108" t="s">
        <v>351</v>
      </c>
      <c r="C108" s="55">
        <f>C99-C101</f>
        <v>1066.6599999999999</v>
      </c>
    </row>
    <row r="112" spans="1:6" x14ac:dyDescent="0.25">
      <c r="A112" s="146" t="s">
        <v>42</v>
      </c>
      <c r="B112" t="s">
        <v>352</v>
      </c>
    </row>
  </sheetData>
  <mergeCells count="19">
    <mergeCell ref="G42:H49"/>
    <mergeCell ref="B62:E62"/>
    <mergeCell ref="B71:C71"/>
    <mergeCell ref="D71:E71"/>
    <mergeCell ref="B76:E76"/>
    <mergeCell ref="B85:H85"/>
    <mergeCell ref="C105:E105"/>
    <mergeCell ref="B32:E32"/>
    <mergeCell ref="B42:C42"/>
    <mergeCell ref="D42:E42"/>
    <mergeCell ref="B47:E47"/>
    <mergeCell ref="B57:C57"/>
    <mergeCell ref="D57:E57"/>
    <mergeCell ref="B5:H5"/>
    <mergeCell ref="B13:C13"/>
    <mergeCell ref="D13:E13"/>
    <mergeCell ref="B18:E18"/>
    <mergeCell ref="B27:C27"/>
    <mergeCell ref="D27:E27"/>
  </mergeCells>
  <conditionalFormatting sqref="C16">
    <cfRule type="cellIs" dxfId="14" priority="15" operator="greaterThan">
      <formula>$B$16</formula>
    </cfRule>
  </conditionalFormatting>
  <conditionalFormatting sqref="D16:E16 B21:E21">
    <cfRule type="expression" dxfId="13" priority="13">
      <formula>IF(AND($B$16&lt;&gt;"",SUM($D$16:$E$16,$B$21:$E$21)&lt;(($B$16-$C$16)*0.08)),1,0)</formula>
    </cfRule>
    <cfRule type="expression" dxfId="12" priority="14">
      <formula>IF(($D$16+$E$16+$B$21+$C$21+$D$21+$E$21)&gt;(($B$16-$C$16)*0.08),1,0)</formula>
    </cfRule>
  </conditionalFormatting>
  <conditionalFormatting sqref="C30">
    <cfRule type="cellIs" dxfId="11" priority="12" operator="greaterThan">
      <formula>$B$16+$B$30</formula>
    </cfRule>
  </conditionalFormatting>
  <conditionalFormatting sqref="D30:E31 B35:E35">
    <cfRule type="expression" dxfId="10" priority="10">
      <formula>IF(AND($B$30&lt;&gt;"",SUM($D$30:$E$30,$B$35:$E$35)&lt;(($B$30-$C$30)*0.08)),1,0)</formula>
    </cfRule>
    <cfRule type="expression" dxfId="9" priority="11">
      <formula>IF(AND(SUM($D$30:$E$30,$B$35:$E$35)&gt;(($B$30-$C$30)*0.08),$B$30&lt;&gt;""),1,0)</formula>
    </cfRule>
  </conditionalFormatting>
  <conditionalFormatting sqref="C45">
    <cfRule type="cellIs" dxfId="8" priority="9" operator="greaterThan">
      <formula>$B$45</formula>
    </cfRule>
  </conditionalFormatting>
  <conditionalFormatting sqref="D45:E45 B50:E50">
    <cfRule type="expression" dxfId="7" priority="7">
      <formula>IF(AND($B$45&lt;&gt;"",SUM($D$45:$E$45,$B$50:$E$50)&lt;(($B$45-$C$45)*0.16)),1,0)</formula>
    </cfRule>
    <cfRule type="expression" dxfId="6" priority="8">
      <formula>IF(AND($B$45&lt;&gt;"",SUM($D$45:$E$45,$B$50:$E$50)&gt;(($B$45-$C$45)*0.16)),1,0)</formula>
    </cfRule>
  </conditionalFormatting>
  <conditionalFormatting sqref="C60">
    <cfRule type="cellIs" dxfId="5" priority="6" operator="greaterThan">
      <formula>$B$60</formula>
    </cfRule>
  </conditionalFormatting>
  <conditionalFormatting sqref="D60:E60 B65:E65">
    <cfRule type="expression" dxfId="4" priority="4">
      <formula>IF(AND($B$60&lt;&gt;"",SUM($D$60:$E$60,$B$65:$E$65)&lt;(($B$60-$C$60)*0.16)),1,0)</formula>
    </cfRule>
    <cfRule type="expression" dxfId="3" priority="5">
      <formula>IF(AND($B$60&lt;&gt;"",SUM($D$60:$E$60,$B$65:$E$65)&gt;(($B$60-$C$60)*0.16)),1,0)</formula>
    </cfRule>
  </conditionalFormatting>
  <conditionalFormatting sqref="C74">
    <cfRule type="cellIs" dxfId="2" priority="3" operator="greaterThan">
      <formula>$B$74</formula>
    </cfRule>
  </conditionalFormatting>
  <conditionalFormatting sqref="D74:E74 B79:E79">
    <cfRule type="expression" dxfId="1" priority="1">
      <formula>IF(AND($B$74&lt;&gt;"",SUM($D$74:$E$74,$B$79:$E$79)&lt;(($B$74-$C$74)*0.16)),1,0)</formula>
    </cfRule>
    <cfRule type="expression" dxfId="0" priority="2">
      <formula>IF(AND($B$74&lt;&gt;"",SUM($D$74:$E$74,$B$79:$E$79)&gt;(($B$74-$C$74)*0.16)),1,0)</formula>
    </cfRule>
  </conditionalFormatting>
  <dataValidations count="1">
    <dataValidation type="list" allowBlank="1" showInputMessage="1" showErrorMessage="1" errorTitle="DIOT" error="Solo se permiten datos de la lista" sqref="H88" xr:uid="{1D8A8746-F9B3-4D4E-979A-AD4E85CC0DCA}">
      <formula1>"Sí,No"</formula1>
    </dataValidation>
  </dataValidations>
  <hyperlinks>
    <hyperlink ref="E2" location="MENU!C6" display="IR AL MENÚ" xr:uid="{6BDD0528-F561-4405-A814-254BA17A9DC7}"/>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FACTOR</vt:lpstr>
      <vt:lpstr>COMPENSACION</vt:lpstr>
      <vt:lpstr>PF ARRENDAMIENTOI</vt:lpstr>
      <vt:lpstr>IVARG</vt:lpstr>
      <vt:lpstr>IVAR</vt:lpstr>
      <vt:lpstr>NOBJETO</vt:lpstr>
      <vt:lpstr>RIVA</vt:lpstr>
      <vt:lpstr>DIOT2025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2025-05-28T21:33:24Z</dcterms:created>
  <dcterms:modified xsi:type="dcterms:W3CDTF">2025-05-29T01:34:56Z</dcterms:modified>
</cp:coreProperties>
</file>