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zc/Library/Mobile Documents/com~apple~CloudDocs/Cursos 2026/NIC 12 NIF D4 Diferidos/Material cofide/"/>
    </mc:Choice>
  </mc:AlternateContent>
  <xr:revisionPtr revIDLastSave="0" documentId="8_{88C3656B-EAD0-C546-845B-B70B5500DF39}" xr6:coauthVersionLast="47" xr6:coauthVersionMax="47" xr10:uidLastSave="{00000000-0000-0000-0000-000000000000}"/>
  <bookViews>
    <workbookView xWindow="-38400" yWindow="-2060" windowWidth="38400" windowHeight="21600" activeTab="11" xr2:uid="{3277A568-A244-4F17-899D-9D739065FFD7}"/>
  </bookViews>
  <sheets>
    <sheet name="ER" sheetId="1" state="hidden" r:id="rId1"/>
    <sheet name="ESF 1" sheetId="2" r:id="rId2"/>
    <sheet name="ESF 2" sheetId="48" r:id="rId3"/>
    <sheet name="ESF 2 (2)" sheetId="51" r:id="rId4"/>
    <sheet name="ESF 2 (3)" sheetId="54" r:id="rId5"/>
    <sheet name="Resultados" sheetId="7" r:id="rId6"/>
    <sheet name="Conciliación" sheetId="14" r:id="rId7"/>
    <sheet name="Ejercicio 1" sheetId="22" r:id="rId8"/>
    <sheet name="Ejercicio 1 (2)" sheetId="49" r:id="rId9"/>
    <sheet name="Ejercicio 1 (3)" sheetId="50" r:id="rId10"/>
    <sheet name="Ejercicio 1 (4)" sheetId="52" r:id="rId11"/>
    <sheet name="Ejercicio 1 (5)" sheetId="5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123Graph_A" hidden="1">[1]DESGLOSADO!#REF!</definedName>
    <definedName name="__123Graph_B" hidden="1">[1]DESGLOSADO!#REF!</definedName>
    <definedName name="__123Graph_C" hidden="1">'[2]CTOVTA mxli'!#REF!</definedName>
    <definedName name="__123Graph_D" hidden="1">'[2]CTOVTA mxli'!#REF!</definedName>
    <definedName name="__123Graph_E" hidden="1">[3]CODA98!#REF!</definedName>
    <definedName name="__123Graph_F" hidden="1">[3]CODA98!#REF!</definedName>
    <definedName name="__123Graph_X" hidden="1">[3]CODA98!#REF!</definedName>
    <definedName name="_asd1" hidden="1">{"'NPI'!$A$1:$U$54"}</definedName>
    <definedName name="_Fill" hidden="1">[4]RAMON!#REF!</definedName>
    <definedName name="_xlnm._FilterDatabase" hidden="1">[5]INVESTISSEMENTS!$A$2:$L$113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x1" hidden="1">{#N/A,#N/A,FALSE,"Bank Rec Cover Sheet";#N/A,#N/A,FALSE,"Bank Rec Details"}</definedName>
    <definedName name="anscount" hidden="1">2</definedName>
    <definedName name="_xlnm.Print_Area" localSheetId="0">ER!$B$1:$K$35</definedName>
    <definedName name="_xlnm.Print_Area" localSheetId="1">'ESF 1'!$B$2:$J$70</definedName>
    <definedName name="_xlnm.Print_Area" localSheetId="2">'ESF 2'!$B$2:$J$70</definedName>
    <definedName name="_xlnm.Print_Area" localSheetId="3">'ESF 2 (2)'!$B$2:$J$72</definedName>
    <definedName name="_xlnm.Print_Area" localSheetId="4">'ESF 2 (3)'!$B$2:$J$72</definedName>
    <definedName name="arp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2NamedRange" hidden="1">14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 hidden="1">{"'NPI'!$A$1:$U$54"}</definedName>
    <definedName name="belem" hidden="1">{#N/A,#N/A,FALSE,"Aging Summary";#N/A,#N/A,FALSE,"Ratio Analysis";#N/A,#N/A,FALSE,"Test 120 Day Accts";#N/A,#N/A,FALSE,"Tickmarks"}</definedName>
    <definedName name="BG_Del" hidden="1">15</definedName>
    <definedName name="BG_Ins" hidden="1">4</definedName>
    <definedName name="BG_Mod" hidden="1">6</definedName>
    <definedName name="BOOK2" hidden="1">{#N/A,#N/A,FALSE,"ANEXOS95";"ANEXO10",#N/A,FALSE,"ANEXOS95"}</definedName>
    <definedName name="consolidado1" hidden="1">{"'Welcome'!$A$1:$J$27"}</definedName>
    <definedName name="ddfasd" hidden="1">{#N/A,#N/A,FALSE,"Bank Rec Cover Sheet";#N/A,#N/A,FALSE,"Bank Rec Details"}</definedName>
    <definedName name="FORMULA" hidden="1">{#N/A,#N/A,FALSE,"Aging Summary";#N/A,#N/A,FALSE,"Ratio Analysis";#N/A,#N/A,FALSE,"Test 120 Day Accts";#N/A,#N/A,FALSE,"Tickmarks"}</definedName>
    <definedName name="GILE" hidden="1">[6]RAMON!#REF!</definedName>
    <definedName name="hinter" hidden="1">{#N/A,#N/A,FALSE,"Tailgate";#N/A,#N/A,FALSE,"TR-lid";#N/A,#N/A,FALSE,"TR-rco";#N/A,#N/A,FALSE,"TR-panel";#N/A,#N/A,FALSE,"TR-floormat";#N/A,#N/A,FALSE,"TR-floormat"}</definedName>
    <definedName name="HM" hidden="1">{"'NPI'!$A$1:$U$54"}</definedName>
    <definedName name="HTML_1" hidden="1">{"'NPI'!$A$1:$U$54"}</definedName>
    <definedName name="HTML_2" hidden="1">{"'NPI'!$A$1:$U$54"}</definedName>
    <definedName name="HTML_CodePage" hidden="1">1252</definedName>
    <definedName name="HTML_Control" hidden="1">{"'NPI'!$A$1:$U$54"}</definedName>
    <definedName name="HTML_Description" hidden="1">""</definedName>
    <definedName name="HTML_Email" hidden="1">""</definedName>
    <definedName name="HTML_Header" hidden="1">"NPI"</definedName>
    <definedName name="HTML_LastUpdate" hidden="1">"7/17/02"</definedName>
    <definedName name="HTML_LineAfter" hidden="1">FALSE</definedName>
    <definedName name="HTML_LineBefore" hidden="1">FALSE</definedName>
    <definedName name="HTML_Name" hidden="1">"Honeywell"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"Fram_071802 Part 2html"</definedName>
    <definedName name="JC" hidden="1">#REF!</definedName>
    <definedName name="Juniol" hidden="1">#REF!</definedName>
    <definedName name="kj" hidden="1">{"'NPI'!$A$1:$U$54"}</definedName>
    <definedName name="limcount" hidden="1">2</definedName>
    <definedName name="list2" hidden="1">{"'Welcome'!$A$1:$J$27"}</definedName>
    <definedName name="o" hidden="1">{#N/A,#N/A,FALSE,"Aging Summary";#N/A,#N/A,FALSE,"Ratio Analysis";#N/A,#N/A,FALSE,"Test 120 Day Accts";#N/A,#N/A,FALSE,"Tickmarks"}</definedName>
    <definedName name="OK" hidden="1">{#N/A,#N/A,FALSE,"Cover";#N/A,#N/A,FALSE,"LUMI";#N/A,#N/A,FALSE,"COMD";#N/A,#N/A,FALSE,"Valuation";#N/A,#N/A,FALSE,"Assumptions";#N/A,#N/A,FALSE,"Pooling";#N/A,#N/A,FALSE,"BalanceSheet"}</definedName>
    <definedName name="poasd" hidden="1">{#N/A,#N/A,FALSE,"Aging Summary";#N/A,#N/A,FALSE,"Ratio Analysis";#N/A,#N/A,FALSE,"Test 120 Day Accts";#N/A,#N/A,FALSE,"Tickmarks"}</definedName>
    <definedName name="qe" hidden="1">{#N/A,#N/A,FALSE,"Aging Summary";#N/A,#N/A,FALSE,"Ratio Analysis";#N/A,#N/A,FALSE,"Test 120 Day Accts";#N/A,#N/A,FALSE,"Tickmarks"}</definedName>
    <definedName name="ra" hidden="1">{"'Welcome'!$A$1:$J$27"}</definedName>
    <definedName name="REPONI" hidden="1">{#N/A,#N/A,FALSE,"Aging Summary";#N/A,#N/A,FALSE,"Ratio Analysis";#N/A,#N/A,FALSE,"Test 120 Day Accts";#N/A,#N/A,FALSE,"Tickmarks"}</definedName>
    <definedName name="RESUMENRES" hidden="1">{#N/A,#N/A,FALSE,"Aging Summary";#N/A,#N/A,FALSE,"Ratio Analysis";#N/A,#N/A,FALSE,"Test 120 Day Accts";#N/A,#N/A,FALSE,"Tickmarks"}</definedName>
    <definedName name="rprt" hidden="1">{#N/A,#N/A,FALSE,"Aging Summary";#N/A,#N/A,FALSE,"Ratio Analysis";#N/A,#N/A,FALSE,"Test 120 Day Accts";#N/A,#N/A,FALSE,"Tickmarks"}</definedName>
    <definedName name="SAPBEXrevision" hidden="1">2</definedName>
    <definedName name="SAPBEXsysID" hidden="1">"PBW"</definedName>
    <definedName name="SAPBEXwbID" hidden="1">"0H004ULEABQIZZ8D2UZ0TF7M1"</definedName>
    <definedName name="Schäumanlage" hidden="1">{#N/A,#N/A,FALSE,"Tailgate";#N/A,#N/A,FALSE,"TR-lid";#N/A,#N/A,FALSE,"TR-rco";#N/A,#N/A,FALSE,"TR-panel";#N/A,#N/A,FALSE,"TR-floormat";#N/A,#N/A,FALSE,"TR-floormat"}</definedName>
    <definedName name="sdafaf" hidden="1">{"'NPI'!$A$1:$U$54"}</definedName>
    <definedName name="sdf" hidden="1">{"'NPI'!$A$1:$U$54"}</definedName>
    <definedName name="sds" hidden="1">{#N/A,#N/A,FALSE,"Aging Summary";#N/A,#N/A,FALSE,"Ratio Analysis";#N/A,#N/A,FALSE,"Test 120 Day Accts";#N/A,#N/A,FALSE,"Tickmarks"}</definedName>
    <definedName name="sencount" hidden="1">2</definedName>
    <definedName name="sindi" hidden="1">'[7]CC-35'!#REF!</definedName>
    <definedName name="TextRefCopyRangeCount" hidden="1">11</definedName>
    <definedName name="ü" hidden="1">{#N/A,#N/A,FALSE,"Tailgate";#N/A,#N/A,FALSE,"TR-lid";#N/A,#N/A,FALSE,"TR-rco";#N/A,#N/A,FALSE,"TR-panel";#N/A,#N/A,FALSE,"TR-floormat";#N/A,#N/A,FALSE,"TR-floormat"}</definedName>
    <definedName name="vjjsss" hidden="1">'[8]ISR VHS'!#REF!</definedName>
    <definedName name="wera" hidden="1">{"'NPI'!$A$1:$U$54"}</definedName>
    <definedName name="wert" hidden="1">{"'NPI'!$A$1:$U$54"}</definedName>
    <definedName name="wrn.Aging._.and._.Trend._.Analysis." hidden="1">{#N/A,#N/A,FALSE,"Aging Summary";#N/A,#N/A,FALSE,"Ratio Analysis";#N/A,#N/A,FALSE,"Test 120 Day Accts";#N/A,#N/A,FALSE,"Tickmarks"}</definedName>
    <definedName name="wrn.ANEXO10." hidden="1">{#N/A,#N/A,FALSE,"ANEXOS95";"ANEXO10",#N/A,FALSE,"ANEXOS95"}</definedName>
    <definedName name="wrn.ANEXO13." hidden="1">{#N/A,#N/A,FALSE,"ANEXOS95"}</definedName>
    <definedName name="wrn.DAI._.E46." hidden="1">{#N/A,#N/A,TRUE,"Cover";#N/A,#N/A,TRUE,"CASH";#N/A,#N/A,TRUE,"Sales";#N/A,#N/A,TRUE,"Direct costs";#N/A,#N/A,TRUE,"Indirect costs";#N/A,#N/A,TRUE,"Investment detail";#N/A,#N/A,TRUE,"Working capital";#N/A,#N/A,TRUE,"Investment - total";#N/A,#N/A,TRUE,"P&amp;L"}</definedName>
    <definedName name="wrn.DAIE53." hidden="1">{#N/A,#N/A,FALSE,"Cov. ";#N/A,#N/A,FALSE,"Sales";#N/A,#N/A,FALSE,"Dir. costs";#N/A,#N/A,FALSE,"Train. cost break-down";#N/A,#N/A,FALSE,"Ramp up";#N/A,#N/A,FALSE,"Ind. costs";#N/A,#N/A,FALSE,"Inv. det.";#N/A,#N/A,FALSE,"Work. cap.";#N/A,#N/A,FALSE,"Inv. - tot.";#N/A,#N/A,FALSE,"P&amp;L";#N/A,#N/A,FALSE,"CASH";#N/A,#N/A,FALSE,"Mat.";#N/A,#N/A,FALSE,"Dir. lab.";#N/A,#N/A,FALSE,"Indus. det.";#N/A,#N/A,FALSE,"Equip. sched."}</definedName>
    <definedName name="wrn.iva." hidden="1">{#N/A,#N/A,FALSE,"ANEXOS95";"ANEXO10",#N/A,FALSE,"ANEXOS95"}</definedName>
    <definedName name="wrn.LBO._.Summary." hidden="1">{"LBO Summary",#N/A,FALSE,"Summary"}</definedName>
    <definedName name="wrn.Model." hidden="1">{#N/A,#N/A,FALSE,"Cover";#N/A,#N/A,FALSE,"LUMI";#N/A,#N/A,FALSE,"COMD";#N/A,#N/A,FALSE,"Valuation";#N/A,#N/A,FALSE,"Assumptions";#N/A,#N/A,FALSE,"Pooling";#N/A,#N/A,FALSE,"BalanceSheet"}</definedName>
    <definedName name="wrn.nomTR_BG1." hidden="1">{#N/A,#N/A,FALSE,"Tailgate";#N/A,#N/A,FALSE,"TR-lid";#N/A,#N/A,FALSE,"TR-rco";#N/A,#N/A,FALSE,"TR-panel";#N/A,#N/A,FALSE,"TR-floormat";#N/A,#N/A,FALSE,"TR-floormat"}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Things." hidden="1">{#N/A,#N/A,FALSE,"Bank Rec Cover Sheet";#N/A,#N/A,FALSE,"Bank Rec Details"}</definedName>
    <definedName name="XREF_COLUMN_1" hidden="1">#REF!</definedName>
    <definedName name="XREF_COLUMN_10" hidden="1">'[9]Dep oct 03'!#REF!</definedName>
    <definedName name="XREF_COLUMN_11" hidden="1">'[9]Movimiento  A F'!#REF!</definedName>
    <definedName name="XREF_COLUMN_12" hidden="1">'[9]Dep oct 03'!#REF!</definedName>
    <definedName name="XREF_COLUMN_13" hidden="1">#REF!</definedName>
    <definedName name="XREF_COLUMN_14" hidden="1">[10]GTOSINST!#REF!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[11]RESUMEN!#REF!</definedName>
    <definedName name="XREF_COLUMN_19" hidden="1">[11]RESUMEN!#REF!</definedName>
    <definedName name="XREF_COLUMN_2" hidden="1">#REF!</definedName>
    <definedName name="XREF_COLUMN_20" hidden="1">#REF!</definedName>
    <definedName name="XREF_COLUMN_21" hidden="1">'[12]Prueba global del IMSS'!#REF!</definedName>
    <definedName name="XREF_COLUMN_22" hidden="1">#REF!</definedName>
    <definedName name="XREF_COLUMN_23" hidden="1">'[13]Formato 7'!#REF!</definedName>
    <definedName name="XREF_COLUMN_24" hidden="1">'[13]Formato 7'!#REF!</definedName>
    <definedName name="XREF_COLUMN_25" hidden="1">'[13]Formato 7'!#REF!</definedName>
    <definedName name="XREF_COLUMN_26" hidden="1">#REF!</definedName>
    <definedName name="XREF_COLUMN_27" hidden="1">'[14]IMSS, SAR, INFONAVIT'!#REF!</definedName>
    <definedName name="XREF_COLUMN_28" hidden="1">'[14]IMSS, SAR, INFONAVIT'!#REF!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'[12]Prueba global del IMSS'!$J$1:$J$65536</definedName>
    <definedName name="XREF_COLUMN_33" hidden="1">'[15]2% nómina'!#REF!</definedName>
    <definedName name="XREF_COLUMN_34" hidden="1">[12]B9831944101!$D$1:$D$65536</definedName>
    <definedName name="XREF_COLUMN_35" hidden="1">[12]B9831944101!$I$1:$I$65536</definedName>
    <definedName name="XREF_COLUMN_36" hidden="1">'[15]Declaración múltiple'!#REF!</definedName>
    <definedName name="XREF_COLUMN_37" hidden="1">'[15]Declaración múltiple'!#REF!</definedName>
    <definedName name="XREF_COLUMN_4" hidden="1">'[9]Movimiento  A F'!#REF!</definedName>
    <definedName name="XREF_COLUMN_40" hidden="1">'[13]Formato 10-J'!#REF!</definedName>
    <definedName name="XREF_COLUMN_41" hidden="1">'[13]Formato 10-J'!#REF!</definedName>
    <definedName name="XREF_COLUMN_42" hidden="1">'[13]Formato 10-J'!#REF!</definedName>
    <definedName name="XREF_COLUMN_5" hidden="1">'[9]Movimiento  A F'!#REF!</definedName>
    <definedName name="XREF_COLUMN_6" hidden="1">'[9]Movimiento  A F'!#REF!</definedName>
    <definedName name="XREF_COLUMN_7" hidden="1">'[9]Dep oct 03'!#REF!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5" hidden="1">'[16]Global IMSS'!$G$23</definedName>
    <definedName name="XRefCopy108" hidden="1">'[16]Global IMSS'!$G$93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'[17]activo fijo'!$U$412</definedName>
    <definedName name="XRefCopy19Row" hidden="1">[17]XREF!$A$8:$IV$8</definedName>
    <definedName name="XRefCopy1Row" hidden="1">#REF!</definedName>
    <definedName name="XRefCopy2" hidden="1">#REF!</definedName>
    <definedName name="XRefCopy20" hidden="1">'[17]activo fijo'!$U$426</definedName>
    <definedName name="XRefCopy20Row" hidden="1">#REF!</definedName>
    <definedName name="XRefCopy21" hidden="1">#REF!</definedName>
    <definedName name="XRefCopy21Row" hidden="1">#REF!</definedName>
    <definedName name="XRefCopy22" hidden="1">'[9]Movimiento  A F'!#REF!</definedName>
    <definedName name="XRefCopy22Row" hidden="1">#REF!</definedName>
    <definedName name="XRefCopy23" hidden="1">'[9]Movimiento  A F'!#REF!</definedName>
    <definedName name="XRefCopy23Row" hidden="1">#REF!</definedName>
    <definedName name="XRefCopy24" hidden="1">'[9]Movimiento  A F'!#REF!</definedName>
    <definedName name="XRefCopy24Row" hidden="1">#REF!</definedName>
    <definedName name="XRefCopy25" hidden="1">'[9]Movimiento  A F'!#REF!</definedName>
    <definedName name="XRefCopy25Row" hidden="1">#REF!</definedName>
    <definedName name="XRefCopy26" hidden="1">'[9]Movimiento  A F'!#REF!</definedName>
    <definedName name="XRefCopy26Row" hidden="1">#REF!</definedName>
    <definedName name="XRefCopy27" hidden="1">'[9]Movimiento  A F'!#REF!</definedName>
    <definedName name="XRefCopy27Row" hidden="1">#REF!</definedName>
    <definedName name="XRefCopy28" hidden="1">'[9]Movimiento  A F'!#REF!</definedName>
    <definedName name="XRefCopy28Row" hidden="1">#REF!</definedName>
    <definedName name="XRefCopy29" hidden="1">'[9]Movimiento  A F'!#REF!</definedName>
    <definedName name="XRefCopy29Row" hidden="1">#REF!</definedName>
    <definedName name="XRefCopy2Row" hidden="1">#REF!</definedName>
    <definedName name="XRefCopy3" hidden="1">#REF!</definedName>
    <definedName name="XRefCopy30" hidden="1">'[9]Movimiento  A F'!#REF!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'[9]Movimiento  A F'!#REF!</definedName>
    <definedName name="XRefCopy34Row" hidden="1">#REF!</definedName>
    <definedName name="XRefCopy35" hidden="1">'[9]Movimiento  A F'!#REF!</definedName>
    <definedName name="XRefCopy35Row" hidden="1">#REF!</definedName>
    <definedName name="XRefCopy36" hidden="1">'[9]Movimiento  A F'!#REF!</definedName>
    <definedName name="XRefCopy36Row" hidden="1">#REF!</definedName>
    <definedName name="XRefCopy37" hidden="1">'[9]Movimiento  A F'!#REF!</definedName>
    <definedName name="XRefCopy37Row" hidden="1">#REF!</definedName>
    <definedName name="XRefCopy38" hidden="1">'[9]Movimiento  A F'!#REF!</definedName>
    <definedName name="XRefCopy38Row" hidden="1">#REF!</definedName>
    <definedName name="XRefCopy39" hidden="1">'[9]Movimiento  A F'!#REF!</definedName>
    <definedName name="XRefCopy39Row" hidden="1">#REF!</definedName>
    <definedName name="XRefCopy3Row" hidden="1">#REF!</definedName>
    <definedName name="XRefCopy4" hidden="1">#REF!</definedName>
    <definedName name="XRefCopy40" hidden="1">'[9]Movimiento  A F'!#REF!</definedName>
    <definedName name="XRefCopy40Row" hidden="1">#REF!</definedName>
    <definedName name="XRefCopy41" hidden="1">'[9]Movimiento  A F'!#REF!</definedName>
    <definedName name="XRefCopy41Row" hidden="1">#REF!</definedName>
    <definedName name="XRefCopy42" hidden="1">'[9]Movimiento  A F'!#REF!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'[9]Movimiento  A F'!#REF!</definedName>
    <definedName name="XRefCopy50Row" hidden="1">#REF!</definedName>
    <definedName name="XRefCopy51" hidden="1">'[9]Movimiento  A F'!#REF!</definedName>
    <definedName name="XRefCopy51Row" hidden="1">#REF!</definedName>
    <definedName name="XRefCopy52" hidden="1">'[9]Movimiento  A F'!#REF!</definedName>
    <definedName name="XRefCopy52Row" hidden="1">#REF!</definedName>
    <definedName name="XRefCopy53" hidden="1">'[9]Movimiento  A F'!#REF!</definedName>
    <definedName name="XRefCopy53Row" hidden="1">#REF!</definedName>
    <definedName name="XRefCopy54" hidden="1">'[9]Movimiento  A F'!#REF!</definedName>
    <definedName name="XRefCopy54Row" hidden="1">#REF!</definedName>
    <definedName name="XRefCopy55" hidden="1">'[9]Movimiento  A F'!#REF!</definedName>
    <definedName name="XRefCopy55Row" hidden="1">#REF!</definedName>
    <definedName name="XRefCopy56" hidden="1">'[9]Movimiento  A F'!#REF!</definedName>
    <definedName name="XRefCopy56Row" hidden="1">#REF!</definedName>
    <definedName name="XRefCopy57" hidden="1">'[9]Movimiento  A F'!#REF!</definedName>
    <definedName name="XRefCopy57Row" hidden="1">#REF!</definedName>
    <definedName name="XRefCopy58" hidden="1">'[9]Movimiento  A F'!#REF!</definedName>
    <definedName name="XRefCopy58Row" hidden="1">#REF!</definedName>
    <definedName name="XRefCopy59" hidden="1">'[9]Movimiento  A F'!#REF!</definedName>
    <definedName name="XRefCopy59Row" hidden="1">#REF!</definedName>
    <definedName name="XRefCopy5Row" hidden="1">#REF!</definedName>
    <definedName name="XRefCopy6" hidden="1">#REF!</definedName>
    <definedName name="XRefCopy60" hidden="1">'[9]Movimiento  A F'!#REF!</definedName>
    <definedName name="XRefCopy60Row" hidden="1">#REF!</definedName>
    <definedName name="XRefCopy61" hidden="1">'[9]Movimiento  A F'!#REF!</definedName>
    <definedName name="XRefCopy61Row" hidden="1">#REF!</definedName>
    <definedName name="XRefCopy62" hidden="1">'[9]Movimiento  A F'!#REF!</definedName>
    <definedName name="XRefCopy62Row" hidden="1">#REF!</definedName>
    <definedName name="XRefCopy63" hidden="1">'[9]Dep oct 03'!#REF!</definedName>
    <definedName name="XRefCopy63Row" hidden="1">#REF!</definedName>
    <definedName name="XRefCopy64" hidden="1">'[9]Dep oct 03'!#REF!</definedName>
    <definedName name="XRefCopy64Row" hidden="1">#REF!</definedName>
    <definedName name="XRefCopy65" hidden="1">'[9]Dep oct 03'!#REF!</definedName>
    <definedName name="XRefCopy65Row" hidden="1">#REF!</definedName>
    <definedName name="XRefCopy66" hidden="1">'[9]Dep oct 03'!#REF!</definedName>
    <definedName name="XRefCopy66Row" hidden="1">#REF!</definedName>
    <definedName name="XRefCopy67" hidden="1">'[9]Dep oct 03'!#REF!</definedName>
    <definedName name="XRefCopy67Row" hidden="1">#REF!</definedName>
    <definedName name="XRefCopy68" hidden="1">'[9]Dep oct 03'!#REF!</definedName>
    <definedName name="XRefCopy68Row" hidden="1">#REF!</definedName>
    <definedName name="XRefCopy69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'[9]Movimiento  A F'!#REF!</definedName>
    <definedName name="XRefCopy74Row" hidden="1">#REF!</definedName>
    <definedName name="XRefCopy75" hidden="1">'[9]Movimiento  A F'!#REF!</definedName>
    <definedName name="XRefCopy75Row" hidden="1">#REF!</definedName>
    <definedName name="XRefCopy76" hidden="1">'[9]Movimiento  A F'!#REF!</definedName>
    <definedName name="XRefCopy76Row" hidden="1">#REF!</definedName>
    <definedName name="XRefCopy77" hidden="1">'[9]Movimiento  A F'!#REF!</definedName>
    <definedName name="XRefCopy77Row" hidden="1">#REF!</definedName>
    <definedName name="XRefCopy78" hidden="1">'[9]Movimiento  A F'!#REF!</definedName>
    <definedName name="XRefCopy78Row" hidden="1">#REF!</definedName>
    <definedName name="XRefCopy79" hidden="1">'[9]Dep oct 03'!#REF!</definedName>
    <definedName name="XRefCopy79Row" hidden="1">#REF!</definedName>
    <definedName name="XRefCopy7Row" hidden="1">#REF!</definedName>
    <definedName name="XRefCopy8" hidden="1">'[9]Movimiento  A F'!#REF!</definedName>
    <definedName name="XRefCopy80" hidden="1">'[9]Dep oct 03'!#REF!</definedName>
    <definedName name="XRefCopy80Row" hidden="1">#REF!</definedName>
    <definedName name="XRefCopy81" hidden="1">'[9]Dep oct 03'!#REF!</definedName>
    <definedName name="XRefCopy81Row" hidden="1">#REF!</definedName>
    <definedName name="XRefCopy82" hidden="1">'[9]Movimiento  A F'!#REF!</definedName>
    <definedName name="XRefCopy82Row" hidden="1">#REF!</definedName>
    <definedName name="XRefCopy83" hidden="1">'[9]Movimiento  A F'!#REF!</definedName>
    <definedName name="XRefCopy84" hidden="1">'[9]Dep oct 03'!#REF!</definedName>
    <definedName name="XRefCopy84Row" hidden="1">#REF!</definedName>
    <definedName name="XRefCopy85" hidden="1">'[9]Dep oct 03'!#REF!</definedName>
    <definedName name="XRefCopy85Row" hidden="1">#REF!</definedName>
    <definedName name="XRefCopy86" hidden="1">'[9]Dep oct 03'!#REF!</definedName>
    <definedName name="XRefCopy86Row" hidden="1">#REF!</definedName>
    <definedName name="XRefCopy87" hidden="1">'[9]Movimiento  A F'!#REF!</definedName>
    <definedName name="XRefCopy87Row" hidden="1">#REF!</definedName>
    <definedName name="XRefCopy88" hidden="1">'[9]Movimiento  A F'!#REF!</definedName>
    <definedName name="XRefCopy88Row" hidden="1">#REF!</definedName>
    <definedName name="XRefCopy89" hidden="1">'[9]Movimiento  A F'!#REF!</definedName>
    <definedName name="XRefCopy8Row" hidden="1">#REF!</definedName>
    <definedName name="XRefCopy9" hidden="1">#REF!</definedName>
    <definedName name="XRefCopy90" hidden="1">'[9]Movimiento  A F'!#REF!</definedName>
    <definedName name="XRefCopy94" hidden="1">#REF!</definedName>
    <definedName name="XRefCopy96" hidden="1">#REF!</definedName>
    <definedName name="XRefCopy97" hidden="1">#REF!</definedName>
    <definedName name="XRefCopy9Row" hidden="1">#REF!</definedName>
    <definedName name="XRefCopyRangeCount" hidden="1">8</definedName>
    <definedName name="XRefPaste1" hidden="1">#REF!</definedName>
    <definedName name="XRefPaste10" hidden="1">#REF!</definedName>
    <definedName name="XRefPaste100" hidden="1">'[13]Formato 7'!#REF!</definedName>
    <definedName name="XRefPaste100Row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'[18]Concil Cont Fis'!#REF!</definedName>
    <definedName name="XRefPaste18Row" hidden="1">#REF!</definedName>
    <definedName name="XRefPaste19" hidden="1">'[9]Movimiento  A F'!#REF!</definedName>
    <definedName name="XRefPaste19Row" hidden="1">#REF!</definedName>
    <definedName name="XRefPaste1Row" hidden="1">#REF!</definedName>
    <definedName name="XRefPaste2" hidden="1">#REF!</definedName>
    <definedName name="XRefPaste20" hidden="1">'[9]Movimiento  A F'!#REF!</definedName>
    <definedName name="XRefPaste20Row" hidden="1">#REF!</definedName>
    <definedName name="XRefPaste21" hidden="1">'[9]Dep oct 03'!#REF!</definedName>
    <definedName name="XRefPaste21Row" hidden="1">#REF!</definedName>
    <definedName name="XRefPaste22" hidden="1">'[9]Dep oct 03'!#REF!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'[9]Movimiento  A F'!#REF!</definedName>
    <definedName name="XRefPaste26Row" hidden="1">#REF!</definedName>
    <definedName name="XRefPaste27" hidden="1">'[9]Movimiento  A F'!#REF!</definedName>
    <definedName name="XRefPaste27Row" hidden="1">#REF!</definedName>
    <definedName name="XRefPaste28" hidden="1">'[9]Movimiento  A F'!#REF!</definedName>
    <definedName name="XRefPaste28Row" hidden="1">#REF!</definedName>
    <definedName name="XRefPaste29" hidden="1">'[9]Movimiento  A F'!#REF!</definedName>
    <definedName name="XRefPaste29Row" hidden="1">#REF!</definedName>
    <definedName name="XRefPaste2Row" hidden="1">#REF!</definedName>
    <definedName name="XRefPaste3" hidden="1">#REF!</definedName>
    <definedName name="XRefPaste30" hidden="1">'[9]Movimiento  A F'!#REF!</definedName>
    <definedName name="XRefPaste30Row" hidden="1">#REF!</definedName>
    <definedName name="XRefPaste31" hidden="1">'[9]Movimiento  A F'!#REF!</definedName>
    <definedName name="XRefPaste31Row" hidden="1">#REF!</definedName>
    <definedName name="XRefPaste32" hidden="1">'[9]Movimiento  A F'!#REF!</definedName>
    <definedName name="XRefPaste32Row" hidden="1">#REF!</definedName>
    <definedName name="XRefPaste33" hidden="1">'[9]Movimiento  A F'!#REF!</definedName>
    <definedName name="XRefPaste33Row" hidden="1">#REF!</definedName>
    <definedName name="XRefPaste34" hidden="1">'[9]Movimiento  A F'!#REF!</definedName>
    <definedName name="XRefPaste34Row" hidden="1">#REF!</definedName>
    <definedName name="XRefPaste35" hidden="1">'[9]Dep oct 03'!#REF!</definedName>
    <definedName name="XRefPaste35Row" hidden="1">#REF!</definedName>
    <definedName name="XRefPaste36" hidden="1">'[9]Dep oct 03'!#REF!</definedName>
    <definedName name="XRefPaste36Row" hidden="1">#REF!</definedName>
    <definedName name="XRefPaste37" hidden="1">'[9]Dep oct 03'!#REF!</definedName>
    <definedName name="XRefPaste37Row" hidden="1">#REF!</definedName>
    <definedName name="XRefPaste38" hidden="1">'[9]Dep oct 03'!#REF!</definedName>
    <definedName name="XRefPaste38Row" hidden="1">#REF!</definedName>
    <definedName name="XRefPaste39" hidden="1">'[9]Dep oct 03'!#REF!</definedName>
    <definedName name="XRefPaste39Row" hidden="1">#REF!</definedName>
    <definedName name="XRefPaste3Row" hidden="1">#REF!</definedName>
    <definedName name="XRefPaste4" hidden="1">#REF!</definedName>
    <definedName name="XRefPaste40" hidden="1">'[9]Dep oct 03'!#REF!</definedName>
    <definedName name="XRefPaste40Row" hidden="1">#REF!</definedName>
    <definedName name="XRefPaste41" hidden="1">'[9]Movimiento  A F'!#REF!</definedName>
    <definedName name="XRefPaste41Row" hidden="1">#REF!</definedName>
    <definedName name="XRefPaste42" hidden="1">'[9]Movimiento  A F'!#REF!</definedName>
    <definedName name="XRefPaste42Row" hidden="1">#REF!</definedName>
    <definedName name="XRefPaste43" hidden="1">'[9]Movimiento  A F'!#REF!</definedName>
    <definedName name="XRefPaste43Row" hidden="1">#REF!</definedName>
    <definedName name="XRefPaste44" hidden="1">'[9]Movimiento  A F'!#REF!</definedName>
    <definedName name="XRefPaste44Row" hidden="1">#REF!</definedName>
    <definedName name="XRefPaste45" hidden="1">'[9]Movimiento  A F'!#REF!</definedName>
    <definedName name="XRefPaste45Row" hidden="1">#REF!</definedName>
    <definedName name="XRefPaste46" hidden="1">'[9]Movimiento  A F'!#REF!</definedName>
    <definedName name="XRefPaste46Row" hidden="1">#REF!</definedName>
    <definedName name="XRefPaste47" hidden="1">'[9]Movimiento  A F'!#REF!</definedName>
    <definedName name="XRefPaste47Row" hidden="1">#REF!</definedName>
    <definedName name="XRefPaste48" hidden="1">'[9]Movimiento  A F'!#REF!</definedName>
    <definedName name="XRefPaste48Row" hidden="1">#REF!</definedName>
    <definedName name="XRefPaste49" hidden="1">'[9]Movimiento  A F'!#REF!</definedName>
    <definedName name="XRefPaste49Row" hidden="1">#REF!</definedName>
    <definedName name="XRefPaste4Row" hidden="1">#REF!</definedName>
    <definedName name="XRefPaste5" hidden="1">#REF!</definedName>
    <definedName name="XRefPaste50" hidden="1">'[9]Movimiento  A F'!#REF!</definedName>
    <definedName name="XRefPaste50Row" hidden="1">#REF!</definedName>
    <definedName name="XRefPaste51" hidden="1">'[9]Movimiento  A F'!#REF!</definedName>
    <definedName name="XRefPaste51Row" hidden="1">#REF!</definedName>
    <definedName name="XRefPaste52" hidden="1">'[9]Movimiento  A F'!#REF!</definedName>
    <definedName name="XRefPaste52Row" hidden="1">#REF!</definedName>
    <definedName name="XRefPaste53" hidden="1">'[12]Prueba global del IMSS'!$I$26</definedName>
    <definedName name="XRefPaste53Row" hidden="1">[19]XREF!#REF!</definedName>
    <definedName name="XRefPaste54" hidden="1">#REF!</definedName>
    <definedName name="XRefPaste54Row" hidden="1">[19]XREF!#REF!</definedName>
    <definedName name="XRefPaste55" hidden="1">#REF!</definedName>
    <definedName name="XRefPaste55Row" hidden="1">[19]XREF!#REF!</definedName>
    <definedName name="XRefPaste5Row" hidden="1">#REF!</definedName>
    <definedName name="XRefPaste6" hidden="1">#REF!</definedName>
    <definedName name="XRefPaste62" hidden="1">#REF!</definedName>
    <definedName name="XRefPaste63" hidden="1">#REF!</definedName>
    <definedName name="XRefPaste64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[12]B9831944101!$I$49</definedName>
    <definedName name="XRefPaste67Row" hidden="1">#REF!</definedName>
    <definedName name="XRefPaste68" hidden="1">[12]B9831944101!$C$49</definedName>
    <definedName name="XRefPaste68Row" hidden="1">#REF!</definedName>
    <definedName name="XRefPaste69" hidden="1">'[12]Prueba global del IMSS'!#REF!</definedName>
    <definedName name="XRefPaste69Row" hidden="1">#REF!</definedName>
    <definedName name="XRefPaste6Row" hidden="1">#REF!</definedName>
    <definedName name="XRefPaste7" hidden="1">#REF!</definedName>
    <definedName name="XRefPaste70" hidden="1">#REF!</definedName>
    <definedName name="XRefPaste70Row" hidden="1">#REF!</definedName>
    <definedName name="XRefPaste71" hidden="1">'[13]Formato 7'!#REF!</definedName>
    <definedName name="XRefPaste71Row" hidden="1">#REF!</definedName>
    <definedName name="XRefPaste72" hidden="1">'[13]Formato 7'!#REF!</definedName>
    <definedName name="XRefPaste72Row" hidden="1">#REF!</definedName>
    <definedName name="XRefPaste73" hidden="1">'[13]Formato 7'!#REF!</definedName>
    <definedName name="XRefPaste73Row" hidden="1">#REF!</definedName>
    <definedName name="XRefPaste74" hidden="1">'[13]Formato 7'!#REF!</definedName>
    <definedName name="XRefPaste74Row" hidden="1">#REF!</definedName>
    <definedName name="XRefPaste75" hidden="1">'[13]Formato 7'!#REF!</definedName>
    <definedName name="XRefPaste75Row" hidden="1">#REF!</definedName>
    <definedName name="XRefPaste76" hidden="1">'[13]Formato 7'!#REF!</definedName>
    <definedName name="XRefPaste76Row" hidden="1">#REF!</definedName>
    <definedName name="XRefPaste77Row" hidden="1">#REF!</definedName>
    <definedName name="XRefPaste78Row" hidden="1">#REF!</definedName>
    <definedName name="XRefPaste79Row" hidden="1">#REF!</definedName>
    <definedName name="XRefPaste7Row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" hidden="1">'[13]Formato 7'!#REF!</definedName>
    <definedName name="XRefPaste83Row" hidden="1">#REF!</definedName>
    <definedName name="XRefPaste84" hidden="1">'[13]Formato 7'!#REF!</definedName>
    <definedName name="XRefPaste84Row" hidden="1">#REF!</definedName>
    <definedName name="XRefPaste85" hidden="1">'[13]Formato 7'!#REF!</definedName>
    <definedName name="XRefPaste85Row" hidden="1">#REF!</definedName>
    <definedName name="XRefPaste86" hidden="1">'[13]Formato 7'!#REF!</definedName>
    <definedName name="XRefPaste86Row" hidden="1">#REF!</definedName>
    <definedName name="XRefPaste87" hidden="1">'[16]Global IMSS'!$G$92</definedName>
    <definedName name="XRefPaste87Row" hidden="1">#REF!</definedName>
    <definedName name="XRefPaste88Row" hidden="1">#REF!</definedName>
    <definedName name="XRefPaste89Row" hidden="1">#REF!</definedName>
    <definedName name="XRefPaste8Row" hidden="1">#REF!</definedName>
    <definedName name="XRefPaste9" hidden="1">#REF!</definedName>
    <definedName name="XRefPaste90Row" hidden="1">#REF!</definedName>
    <definedName name="XRefPaste91" hidden="1">'[13]Formato 7'!#REF!</definedName>
    <definedName name="XRefPaste91Row" hidden="1">#REF!</definedName>
    <definedName name="XRefPaste92" hidden="1">'[13]Formato 7'!#REF!</definedName>
    <definedName name="XRefPaste92Row" hidden="1">#REF!</definedName>
    <definedName name="XRefPaste93" hidden="1">'[13]Formato 7'!#REF!</definedName>
    <definedName name="XRefPaste93Row" hidden="1">#REF!</definedName>
    <definedName name="XRefPaste94" hidden="1">'[13]Formato 7'!#REF!</definedName>
    <definedName name="XRefPaste94Row" hidden="1">#REF!</definedName>
    <definedName name="XRefPaste96" hidden="1">'[13]Formato 7'!#REF!</definedName>
    <definedName name="XRefPaste96Row" hidden="1">#REF!</definedName>
    <definedName name="XRefPaste97" hidden="1">'[13]Formato 7'!#REF!</definedName>
    <definedName name="XRefPaste97Row" hidden="1">#REF!</definedName>
    <definedName name="XRefPaste98" hidden="1">'[13]Formato 7'!#REF!</definedName>
    <definedName name="XRefPaste98Row" hidden="1">#REF!</definedName>
    <definedName name="XRefPaste99" hidden="1">'[13]Formato 7'!#REF!</definedName>
    <definedName name="XRefPaste99Row" hidden="1">#REF!</definedName>
    <definedName name="XRefPaste9Row" hidden="1">#REF!</definedName>
    <definedName name="XRefPasteRangeCount" hidden="1">1</definedName>
    <definedName name="XXXX" hidden="1">{#N/A,#N/A,FALSE,"Aging Summary";#N/A,#N/A,FALSE,"Ratio Analysis";#N/A,#N/A,FALSE,"Test 120 Day Accts";#N/A,#N/A,FALSE,"Tickmarks"}</definedName>
    <definedName name="xyz" hidden="1">#REF!</definedName>
    <definedName name="yy" hidden="1">'[20]CumP&amp;L'!$D$5:$E$5</definedName>
    <definedName name="z" hidden="1">{#N/A,#N/A,FALSE,"ANEXOS95";"ANEXO10",#N/A,FALSE,"ANEXOS95"}</definedName>
    <definedName name="Z_61546A20_CAC3_11D0_B1FE_A52074ED502D_.wvu.Rows" hidden="1">#REF!</definedName>
    <definedName name="Z_61546A21_CAC3_11D0_B1FE_A52074ED502D_.wvu.Rows" hidden="1">#REF!</definedName>
    <definedName name="Z_61546A28_CAC3_11D0_B1FE_A52074ED502D_.wvu.Rows" hidden="1">#REF!</definedName>
    <definedName name="Z_61546A29_CAC3_11D0_B1FE_A52074ED502D_.wvu.Rows" hidden="1">#REF!</definedName>
    <definedName name="Z_61546A2C_CAC3_11D0_B1FE_A52074ED502D_.wvu.Rows" hidden="1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9" i="54" l="1"/>
  <c r="F26" i="53"/>
  <c r="D26" i="53"/>
  <c r="J28" i="53"/>
  <c r="J27" i="53"/>
  <c r="M27" i="53" s="1"/>
  <c r="P13" i="53"/>
  <c r="G111" i="54"/>
  <c r="Q55" i="54"/>
  <c r="R55" i="54" s="1"/>
  <c r="U47" i="54"/>
  <c r="V47" i="54" s="1"/>
  <c r="R47" i="54"/>
  <c r="Q47" i="54"/>
  <c r="U46" i="54"/>
  <c r="V46" i="54" s="1"/>
  <c r="R46" i="54"/>
  <c r="Q46" i="54"/>
  <c r="Q45" i="54"/>
  <c r="U45" i="54" s="1"/>
  <c r="V45" i="54" s="1"/>
  <c r="K45" i="54"/>
  <c r="J45" i="54"/>
  <c r="V33" i="54"/>
  <c r="U33" i="54"/>
  <c r="R33" i="54"/>
  <c r="Q33" i="54"/>
  <c r="S33" i="54" s="1"/>
  <c r="K33" i="54"/>
  <c r="J33" i="54"/>
  <c r="L33" i="54" s="1"/>
  <c r="V32" i="54"/>
  <c r="U32" i="54"/>
  <c r="R32" i="54"/>
  <c r="Q32" i="54"/>
  <c r="S32" i="54" s="1"/>
  <c r="K32" i="54"/>
  <c r="J32" i="54"/>
  <c r="L32" i="54" s="1"/>
  <c r="V31" i="54"/>
  <c r="U31" i="54"/>
  <c r="R31" i="54"/>
  <c r="Q31" i="54"/>
  <c r="S31" i="54" s="1"/>
  <c r="K31" i="54"/>
  <c r="J31" i="54"/>
  <c r="L31" i="54" s="1"/>
  <c r="V30" i="54"/>
  <c r="U30" i="54"/>
  <c r="R30" i="54"/>
  <c r="Q30" i="54"/>
  <c r="S30" i="54" s="1"/>
  <c r="K30" i="54"/>
  <c r="J30" i="54"/>
  <c r="L30" i="54" s="1"/>
  <c r="V29" i="54"/>
  <c r="U29" i="54"/>
  <c r="R29" i="54"/>
  <c r="Q29" i="54"/>
  <c r="S29" i="54" s="1"/>
  <c r="J29" i="54"/>
  <c r="L29" i="54" s="1"/>
  <c r="T26" i="54"/>
  <c r="P26" i="54"/>
  <c r="O26" i="54"/>
  <c r="N26" i="54"/>
  <c r="M26" i="54"/>
  <c r="I26" i="54"/>
  <c r="G26" i="54"/>
  <c r="V24" i="54"/>
  <c r="U24" i="54"/>
  <c r="Q24" i="54"/>
  <c r="S24" i="54" s="1"/>
  <c r="J24" i="54"/>
  <c r="L24" i="54" s="1"/>
  <c r="V23" i="54"/>
  <c r="U23" i="54"/>
  <c r="Q23" i="54"/>
  <c r="S23" i="54" s="1"/>
  <c r="J23" i="54"/>
  <c r="L23" i="54" s="1"/>
  <c r="Q22" i="54"/>
  <c r="U22" i="54" s="1"/>
  <c r="V22" i="54" s="1"/>
  <c r="J22" i="54"/>
  <c r="L22" i="54" s="1"/>
  <c r="Q21" i="54"/>
  <c r="J21" i="54"/>
  <c r="Q20" i="54"/>
  <c r="S20" i="54" s="1"/>
  <c r="J20" i="54"/>
  <c r="U20" i="54" s="1"/>
  <c r="V20" i="54" s="1"/>
  <c r="Q19" i="54"/>
  <c r="S19" i="54" s="1"/>
  <c r="J19" i="54"/>
  <c r="U19" i="54" s="1"/>
  <c r="V19" i="54" s="1"/>
  <c r="Q18" i="54"/>
  <c r="S18" i="54" s="1"/>
  <c r="J18" i="54"/>
  <c r="U18" i="54" s="1"/>
  <c r="V18" i="54" s="1"/>
  <c r="Q17" i="54"/>
  <c r="J17" i="54"/>
  <c r="U17" i="54" s="1"/>
  <c r="V17" i="54" s="1"/>
  <c r="Q16" i="54"/>
  <c r="U16" i="54" s="1"/>
  <c r="J16" i="54"/>
  <c r="L16" i="54" s="1"/>
  <c r="R15" i="54"/>
  <c r="Q15" i="54"/>
  <c r="Q14" i="54"/>
  <c r="R14" i="54" s="1"/>
  <c r="V13" i="54"/>
  <c r="U13" i="54"/>
  <c r="Q13" i="54"/>
  <c r="S13" i="54" s="1"/>
  <c r="J13" i="54"/>
  <c r="L13" i="54" s="1"/>
  <c r="V12" i="54"/>
  <c r="U12" i="54"/>
  <c r="Q12" i="54"/>
  <c r="J12" i="54"/>
  <c r="J26" i="54" s="1"/>
  <c r="O8" i="54"/>
  <c r="D63" i="53"/>
  <c r="H47" i="53"/>
  <c r="F47" i="53"/>
  <c r="D47" i="53"/>
  <c r="H42" i="53"/>
  <c r="D33" i="53"/>
  <c r="D34" i="53" s="1"/>
  <c r="M28" i="53"/>
  <c r="E28" i="53"/>
  <c r="H23" i="53"/>
  <c r="H22" i="53"/>
  <c r="H21" i="53"/>
  <c r="H20" i="53"/>
  <c r="H19" i="53"/>
  <c r="H18" i="53"/>
  <c r="H17" i="53"/>
  <c r="H16" i="53"/>
  <c r="H15" i="53"/>
  <c r="L19" i="53" s="1"/>
  <c r="H14" i="53"/>
  <c r="H13" i="53"/>
  <c r="H12" i="53"/>
  <c r="H11" i="53"/>
  <c r="H10" i="53"/>
  <c r="H9" i="53"/>
  <c r="H8" i="53"/>
  <c r="K76" i="51"/>
  <c r="K79" i="51" s="1"/>
  <c r="U18" i="51"/>
  <c r="U19" i="51"/>
  <c r="U20" i="51"/>
  <c r="V20" i="51" s="1"/>
  <c r="U21" i="51"/>
  <c r="V21" i="51" s="1"/>
  <c r="U17" i="51"/>
  <c r="V17" i="51" s="1"/>
  <c r="R10" i="52"/>
  <c r="R9" i="52"/>
  <c r="V18" i="51"/>
  <c r="V19" i="51"/>
  <c r="G111" i="51"/>
  <c r="J17" i="51"/>
  <c r="J21" i="51"/>
  <c r="F47" i="52"/>
  <c r="D47" i="52"/>
  <c r="H42" i="52"/>
  <c r="D33" i="52"/>
  <c r="D34" i="52" s="1"/>
  <c r="J28" i="52"/>
  <c r="M28" i="52" s="1"/>
  <c r="J27" i="52"/>
  <c r="M27" i="52" s="1"/>
  <c r="F26" i="52"/>
  <c r="D63" i="52" s="1"/>
  <c r="D26" i="52"/>
  <c r="J26" i="52" s="1"/>
  <c r="M26" i="52" s="1"/>
  <c r="N26" i="52" s="1"/>
  <c r="H23" i="52"/>
  <c r="H22" i="52"/>
  <c r="H21" i="52"/>
  <c r="H20" i="52"/>
  <c r="H19" i="52"/>
  <c r="H18" i="52"/>
  <c r="H17" i="52"/>
  <c r="H16" i="52"/>
  <c r="H15" i="52"/>
  <c r="H14" i="52"/>
  <c r="H13" i="52"/>
  <c r="H12" i="52"/>
  <c r="H11" i="52"/>
  <c r="H10" i="52"/>
  <c r="H9" i="52"/>
  <c r="H8" i="52"/>
  <c r="J28" i="50"/>
  <c r="J27" i="50"/>
  <c r="M28" i="50"/>
  <c r="N28" i="50" s="1"/>
  <c r="M27" i="50"/>
  <c r="N27" i="50" s="1"/>
  <c r="J26" i="50"/>
  <c r="M26" i="50" s="1"/>
  <c r="N26" i="50" s="1"/>
  <c r="N31" i="50" s="1"/>
  <c r="R76" i="51"/>
  <c r="Q17" i="51"/>
  <c r="Q18" i="51"/>
  <c r="Q19" i="51"/>
  <c r="Q20" i="51"/>
  <c r="S20" i="51" s="1"/>
  <c r="Q21" i="51"/>
  <c r="Q55" i="51"/>
  <c r="R55" i="51" s="1"/>
  <c r="U47" i="51"/>
  <c r="V47" i="51" s="1"/>
  <c r="Q47" i="51"/>
  <c r="R47" i="51" s="1"/>
  <c r="U46" i="51"/>
  <c r="V46" i="51" s="1"/>
  <c r="Q46" i="51"/>
  <c r="R46" i="51" s="1"/>
  <c r="Q45" i="51"/>
  <c r="R45" i="51" s="1"/>
  <c r="J45" i="51"/>
  <c r="K45" i="51" s="1"/>
  <c r="U33" i="51"/>
  <c r="V33" i="51" s="1"/>
  <c r="Q33" i="51"/>
  <c r="S33" i="51" s="1"/>
  <c r="J33" i="51"/>
  <c r="K33" i="51" s="1"/>
  <c r="U32" i="51"/>
  <c r="V32" i="51" s="1"/>
  <c r="Q32" i="51"/>
  <c r="S32" i="51" s="1"/>
  <c r="J32" i="51"/>
  <c r="K32" i="51" s="1"/>
  <c r="U31" i="51"/>
  <c r="V31" i="51" s="1"/>
  <c r="Q31" i="51"/>
  <c r="S31" i="51" s="1"/>
  <c r="L31" i="51"/>
  <c r="J31" i="51"/>
  <c r="K31" i="51" s="1"/>
  <c r="U30" i="51"/>
  <c r="V30" i="51" s="1"/>
  <c r="Q30" i="51"/>
  <c r="S30" i="51" s="1"/>
  <c r="J30" i="51"/>
  <c r="K30" i="51" s="1"/>
  <c r="U29" i="51"/>
  <c r="V29" i="51" s="1"/>
  <c r="Q29" i="51"/>
  <c r="S29" i="51" s="1"/>
  <c r="L29" i="51"/>
  <c r="J29" i="51"/>
  <c r="K29" i="51" s="1"/>
  <c r="T26" i="51"/>
  <c r="P26" i="51"/>
  <c r="O26" i="51"/>
  <c r="N26" i="51"/>
  <c r="M26" i="51"/>
  <c r="I26" i="51"/>
  <c r="G26" i="51"/>
  <c r="U24" i="51"/>
  <c r="V24" i="51" s="1"/>
  <c r="Q24" i="51"/>
  <c r="R24" i="51" s="1"/>
  <c r="J24" i="51"/>
  <c r="K24" i="51" s="1"/>
  <c r="U23" i="51"/>
  <c r="V23" i="51" s="1"/>
  <c r="Q23" i="51"/>
  <c r="R23" i="51" s="1"/>
  <c r="L23" i="51"/>
  <c r="J23" i="51"/>
  <c r="K23" i="51" s="1"/>
  <c r="Q22" i="51"/>
  <c r="U22" i="51" s="1"/>
  <c r="V22" i="51" s="1"/>
  <c r="J22" i="51"/>
  <c r="K22" i="51" s="1"/>
  <c r="J20" i="51"/>
  <c r="L20" i="51" s="1"/>
  <c r="R19" i="51"/>
  <c r="J19" i="51"/>
  <c r="K19" i="51" s="1"/>
  <c r="S18" i="51"/>
  <c r="J18" i="51"/>
  <c r="L18" i="51" s="1"/>
  <c r="Q16" i="51"/>
  <c r="R16" i="51" s="1"/>
  <c r="J16" i="51"/>
  <c r="L16" i="51" s="1"/>
  <c r="Q15" i="51"/>
  <c r="R15" i="51" s="1"/>
  <c r="Q14" i="51"/>
  <c r="R14" i="51" s="1"/>
  <c r="V13" i="51"/>
  <c r="U13" i="51"/>
  <c r="Q13" i="51"/>
  <c r="S13" i="51" s="1"/>
  <c r="J13" i="51"/>
  <c r="L13" i="51" s="1"/>
  <c r="U12" i="51"/>
  <c r="V12" i="51" s="1"/>
  <c r="Q12" i="51"/>
  <c r="S12" i="51" s="1"/>
  <c r="J12" i="51"/>
  <c r="O8" i="51"/>
  <c r="F26" i="50"/>
  <c r="D26" i="50"/>
  <c r="E28" i="50" s="1"/>
  <c r="H8" i="50"/>
  <c r="H10" i="50"/>
  <c r="H11" i="50"/>
  <c r="H12" i="50"/>
  <c r="H13" i="50"/>
  <c r="H14" i="50"/>
  <c r="H15" i="50"/>
  <c r="H16" i="50"/>
  <c r="H17" i="50"/>
  <c r="H18" i="50"/>
  <c r="H19" i="50"/>
  <c r="H20" i="50"/>
  <c r="H21" i="50"/>
  <c r="H22" i="50"/>
  <c r="H23" i="50"/>
  <c r="F47" i="50"/>
  <c r="D47" i="50"/>
  <c r="H42" i="50"/>
  <c r="D33" i="50"/>
  <c r="D34" i="50" s="1"/>
  <c r="L19" i="50"/>
  <c r="H9" i="50"/>
  <c r="N28" i="49"/>
  <c r="N27" i="49"/>
  <c r="N31" i="49"/>
  <c r="M28" i="49"/>
  <c r="M27" i="49"/>
  <c r="N26" i="49"/>
  <c r="M26" i="49"/>
  <c r="J26" i="49"/>
  <c r="D26" i="49"/>
  <c r="K77" i="48"/>
  <c r="H9" i="49"/>
  <c r="P9" i="49"/>
  <c r="H47" i="49"/>
  <c r="F47" i="49"/>
  <c r="D47" i="49"/>
  <c r="H42" i="49"/>
  <c r="D33" i="49"/>
  <c r="D34" i="49" s="1"/>
  <c r="F26" i="49"/>
  <c r="D63" i="49" s="1"/>
  <c r="L19" i="49"/>
  <c r="H9" i="22"/>
  <c r="R15" i="48"/>
  <c r="R16" i="48"/>
  <c r="R17" i="48"/>
  <c r="R18" i="48"/>
  <c r="R19" i="48"/>
  <c r="R14" i="48"/>
  <c r="F26" i="22"/>
  <c r="D26" i="22"/>
  <c r="Q53" i="48"/>
  <c r="R53" i="48" s="1"/>
  <c r="U45" i="48"/>
  <c r="V45" i="48" s="1"/>
  <c r="Q45" i="48"/>
  <c r="R45" i="48" s="1"/>
  <c r="V44" i="48"/>
  <c r="U44" i="48"/>
  <c r="Q44" i="48"/>
  <c r="R44" i="48" s="1"/>
  <c r="Q43" i="48"/>
  <c r="R43" i="48" s="1"/>
  <c r="J43" i="48"/>
  <c r="K43" i="48" s="1"/>
  <c r="U31" i="48"/>
  <c r="V31" i="48" s="1"/>
  <c r="Q31" i="48"/>
  <c r="R31" i="48" s="1"/>
  <c r="K31" i="48"/>
  <c r="J31" i="48"/>
  <c r="L31" i="48" s="1"/>
  <c r="U30" i="48"/>
  <c r="V30" i="48" s="1"/>
  <c r="Q30" i="48"/>
  <c r="R30" i="48" s="1"/>
  <c r="K30" i="48"/>
  <c r="J30" i="48"/>
  <c r="L30" i="48" s="1"/>
  <c r="U29" i="48"/>
  <c r="V29" i="48" s="1"/>
  <c r="Q29" i="48"/>
  <c r="R29" i="48" s="1"/>
  <c r="K29" i="48"/>
  <c r="J29" i="48"/>
  <c r="L29" i="48" s="1"/>
  <c r="U28" i="48"/>
  <c r="V28" i="48" s="1"/>
  <c r="Q28" i="48"/>
  <c r="R28" i="48" s="1"/>
  <c r="K28" i="48"/>
  <c r="J28" i="48"/>
  <c r="L28" i="48" s="1"/>
  <c r="U27" i="48"/>
  <c r="V27" i="48" s="1"/>
  <c r="Q27" i="48"/>
  <c r="R27" i="48" s="1"/>
  <c r="K27" i="48"/>
  <c r="J27" i="48"/>
  <c r="L27" i="48" s="1"/>
  <c r="T24" i="48"/>
  <c r="P24" i="48"/>
  <c r="O24" i="48"/>
  <c r="N24" i="48"/>
  <c r="M24" i="48"/>
  <c r="J24" i="48"/>
  <c r="I24" i="48"/>
  <c r="G24" i="48"/>
  <c r="U22" i="48"/>
  <c r="V22" i="48" s="1"/>
  <c r="Q22" i="48"/>
  <c r="S22" i="48" s="1"/>
  <c r="L22" i="48"/>
  <c r="J22" i="48"/>
  <c r="K22" i="48" s="1"/>
  <c r="U21" i="48"/>
  <c r="V21" i="48" s="1"/>
  <c r="Q21" i="48"/>
  <c r="S21" i="48" s="1"/>
  <c r="L21" i="48"/>
  <c r="J21" i="48"/>
  <c r="K21" i="48" s="1"/>
  <c r="Q20" i="48"/>
  <c r="R20" i="48" s="1"/>
  <c r="L20" i="48"/>
  <c r="J20" i="48"/>
  <c r="K20" i="48" s="1"/>
  <c r="U19" i="48"/>
  <c r="V19" i="48" s="1"/>
  <c r="Q19" i="48"/>
  <c r="S19" i="48" s="1"/>
  <c r="L19" i="48"/>
  <c r="J19" i="48"/>
  <c r="K19" i="48" s="1"/>
  <c r="U18" i="48"/>
  <c r="V18" i="48" s="1"/>
  <c r="Q18" i="48"/>
  <c r="S18" i="48" s="1"/>
  <c r="L18" i="48"/>
  <c r="J18" i="48"/>
  <c r="K18" i="48" s="1"/>
  <c r="U17" i="48"/>
  <c r="V17" i="48" s="1"/>
  <c r="Q17" i="48"/>
  <c r="S17" i="48" s="1"/>
  <c r="L17" i="48"/>
  <c r="J17" i="48"/>
  <c r="K17" i="48" s="1"/>
  <c r="Q16" i="48"/>
  <c r="U16" i="48" s="1"/>
  <c r="V16" i="48" s="1"/>
  <c r="L16" i="48"/>
  <c r="K16" i="48"/>
  <c r="K24" i="48" s="1"/>
  <c r="J16" i="48"/>
  <c r="Q15" i="48"/>
  <c r="Q14" i="48"/>
  <c r="U13" i="48"/>
  <c r="V13" i="48" s="1"/>
  <c r="Q13" i="48"/>
  <c r="S13" i="48" s="1"/>
  <c r="K13" i="48"/>
  <c r="J13" i="48"/>
  <c r="L13" i="48" s="1"/>
  <c r="L24" i="48" s="1"/>
  <c r="U12" i="48"/>
  <c r="V12" i="48" s="1"/>
  <c r="Q12" i="48"/>
  <c r="Q24" i="48" s="1"/>
  <c r="L12" i="48"/>
  <c r="K12" i="48"/>
  <c r="J12" i="48"/>
  <c r="O8" i="48"/>
  <c r="Q26" i="54" l="1"/>
  <c r="U21" i="54"/>
  <c r="V21" i="54" s="1"/>
  <c r="R45" i="54"/>
  <c r="U26" i="54"/>
  <c r="V16" i="54"/>
  <c r="V26" i="54" s="1"/>
  <c r="V49" i="54" s="1"/>
  <c r="V51" i="54" s="1"/>
  <c r="V53" i="54" s="1"/>
  <c r="R16" i="54"/>
  <c r="R22" i="54"/>
  <c r="R23" i="54"/>
  <c r="R24" i="54"/>
  <c r="K12" i="54"/>
  <c r="K26" i="54" s="1"/>
  <c r="K76" i="54" s="1"/>
  <c r="K79" i="54" s="1"/>
  <c r="K13" i="54"/>
  <c r="S16" i="54"/>
  <c r="K18" i="54"/>
  <c r="K19" i="54"/>
  <c r="K20" i="54"/>
  <c r="L12" i="54"/>
  <c r="L18" i="54"/>
  <c r="L19" i="54"/>
  <c r="L20" i="54"/>
  <c r="R12" i="54"/>
  <c r="R13" i="54"/>
  <c r="R18" i="54"/>
  <c r="R19" i="54"/>
  <c r="R20" i="54"/>
  <c r="K29" i="54"/>
  <c r="S12" i="54"/>
  <c r="K16" i="54"/>
  <c r="K22" i="54"/>
  <c r="K23" i="54"/>
  <c r="K24" i="54"/>
  <c r="F27" i="53"/>
  <c r="E27" i="53" s="1"/>
  <c r="J26" i="53"/>
  <c r="M26" i="53" s="1"/>
  <c r="N26" i="53" s="1"/>
  <c r="N27" i="53"/>
  <c r="J42" i="53"/>
  <c r="L42" i="53" s="1"/>
  <c r="L47" i="53" s="1"/>
  <c r="K20" i="51"/>
  <c r="L19" i="52"/>
  <c r="F27" i="52"/>
  <c r="D64" i="52" s="1"/>
  <c r="D68" i="52" s="1"/>
  <c r="N27" i="52"/>
  <c r="E28" i="52"/>
  <c r="N28" i="52"/>
  <c r="N31" i="52" s="1"/>
  <c r="H47" i="52"/>
  <c r="J42" i="52"/>
  <c r="L42" i="52" s="1"/>
  <c r="L47" i="52" s="1"/>
  <c r="L22" i="51"/>
  <c r="L30" i="51"/>
  <c r="K16" i="51"/>
  <c r="L19" i="51"/>
  <c r="L24" i="51"/>
  <c r="L32" i="51"/>
  <c r="Q26" i="51"/>
  <c r="J26" i="51"/>
  <c r="K18" i="51"/>
  <c r="L33" i="51"/>
  <c r="R29" i="51"/>
  <c r="R30" i="51"/>
  <c r="R31" i="51"/>
  <c r="R32" i="51"/>
  <c r="R33" i="51"/>
  <c r="U45" i="51"/>
  <c r="V45" i="51" s="1"/>
  <c r="R18" i="51"/>
  <c r="R20" i="51"/>
  <c r="R22" i="51"/>
  <c r="K12" i="51"/>
  <c r="K13" i="51"/>
  <c r="S16" i="51"/>
  <c r="S19" i="51"/>
  <c r="S22" i="51"/>
  <c r="S23" i="51"/>
  <c r="S24" i="51"/>
  <c r="L12" i="51"/>
  <c r="U16" i="51"/>
  <c r="R12" i="51"/>
  <c r="R13" i="51"/>
  <c r="H47" i="50"/>
  <c r="F27" i="50"/>
  <c r="F30" i="50"/>
  <c r="D63" i="50"/>
  <c r="J42" i="50"/>
  <c r="L42" i="50" s="1"/>
  <c r="L47" i="50" s="1"/>
  <c r="E28" i="49"/>
  <c r="J42" i="49"/>
  <c r="L42" i="49" s="1"/>
  <c r="L47" i="49" s="1"/>
  <c r="F27" i="49"/>
  <c r="U43" i="48"/>
  <c r="V43" i="48" s="1"/>
  <c r="S27" i="48"/>
  <c r="S28" i="48"/>
  <c r="S29" i="48"/>
  <c r="S30" i="48"/>
  <c r="S31" i="48"/>
  <c r="R12" i="48"/>
  <c r="R24" i="48" s="1"/>
  <c r="R22" i="48"/>
  <c r="S16" i="48"/>
  <c r="S20" i="48"/>
  <c r="U20" i="48"/>
  <c r="V20" i="48" s="1"/>
  <c r="V24" i="48" s="1"/>
  <c r="R13" i="48"/>
  <c r="S12" i="48"/>
  <c r="R21" i="48"/>
  <c r="L26" i="54" l="1"/>
  <c r="R26" i="54"/>
  <c r="R76" i="54" s="1"/>
  <c r="S26" i="54"/>
  <c r="D64" i="53"/>
  <c r="D68" i="53" s="1"/>
  <c r="D27" i="53"/>
  <c r="D29" i="53" s="1"/>
  <c r="F30" i="53"/>
  <c r="N28" i="53"/>
  <c r="N31" i="53" s="1"/>
  <c r="F30" i="52"/>
  <c r="E27" i="52"/>
  <c r="D27" i="52"/>
  <c r="D29" i="52" s="1"/>
  <c r="E29" i="52" s="1"/>
  <c r="L26" i="51"/>
  <c r="S26" i="51"/>
  <c r="K26" i="51"/>
  <c r="R26" i="51"/>
  <c r="V16" i="51"/>
  <c r="V26" i="51" s="1"/>
  <c r="V49" i="51" s="1"/>
  <c r="V51" i="51" s="1"/>
  <c r="V53" i="51" s="1"/>
  <c r="U26" i="51"/>
  <c r="E27" i="50"/>
  <c r="D27" i="50"/>
  <c r="D29" i="50" s="1"/>
  <c r="D64" i="50"/>
  <c r="D68" i="50" s="1"/>
  <c r="D64" i="49"/>
  <c r="D68" i="49" s="1"/>
  <c r="E27" i="49"/>
  <c r="D27" i="49"/>
  <c r="D29" i="49" s="1"/>
  <c r="F30" i="49"/>
  <c r="V47" i="48"/>
  <c r="V49" i="48" s="1"/>
  <c r="V51" i="48" s="1"/>
  <c r="U24" i="48"/>
  <c r="S24" i="48"/>
  <c r="D30" i="53" l="1"/>
  <c r="J64" i="53" s="1"/>
  <c r="J67" i="53" s="1"/>
  <c r="J69" i="53" s="1"/>
  <c r="E29" i="53"/>
  <c r="F34" i="53"/>
  <c r="F34" i="52"/>
  <c r="D30" i="52"/>
  <c r="J64" i="52" s="1"/>
  <c r="J67" i="52" s="1"/>
  <c r="J69" i="52" s="1"/>
  <c r="F34" i="50"/>
  <c r="E29" i="50"/>
  <c r="D30" i="50"/>
  <c r="J64" i="50" s="1"/>
  <c r="J67" i="50" s="1"/>
  <c r="J69" i="50" s="1"/>
  <c r="F34" i="49"/>
  <c r="E29" i="49"/>
  <c r="D30" i="49"/>
  <c r="J64" i="49" s="1"/>
  <c r="J67" i="49" s="1"/>
  <c r="J69" i="49" s="1"/>
  <c r="H42" i="22" l="1"/>
  <c r="J42" i="22" s="1"/>
  <c r="Q15" i="2"/>
  <c r="R53" i="2"/>
  <c r="Q53" i="2"/>
  <c r="Q14" i="2"/>
  <c r="AB15" i="14"/>
  <c r="AD15" i="14"/>
  <c r="AD12" i="14"/>
  <c r="AD6" i="14"/>
  <c r="F27" i="22"/>
  <c r="D27" i="22" s="1"/>
  <c r="H26" i="22" l="1"/>
  <c r="L42" i="22"/>
  <c r="D63" i="22"/>
  <c r="D64" i="22"/>
  <c r="D29" i="22"/>
  <c r="F30" i="22"/>
  <c r="E27" i="22"/>
  <c r="E28" i="22"/>
  <c r="D30" i="22" l="1"/>
  <c r="J64" i="22" s="1"/>
  <c r="J67" i="22" s="1"/>
  <c r="J69" i="22" s="1"/>
  <c r="E29" i="22"/>
  <c r="D68" i="22"/>
  <c r="Q20" i="2" l="1"/>
  <c r="U20" i="2" s="1"/>
  <c r="Q16" i="2"/>
  <c r="U16" i="2" s="1"/>
  <c r="U44" i="2"/>
  <c r="V44" i="2" s="1"/>
  <c r="U45" i="2"/>
  <c r="V45" i="2" s="1"/>
  <c r="Q44" i="2"/>
  <c r="R44" i="2" s="1"/>
  <c r="Q45" i="2"/>
  <c r="R45" i="2" s="1"/>
  <c r="Q43" i="2"/>
  <c r="L47" i="22" l="1"/>
  <c r="H47" i="22"/>
  <c r="F47" i="22"/>
  <c r="D47" i="22"/>
  <c r="D33" i="22"/>
  <c r="D34" i="22" s="1"/>
  <c r="F34" i="22" s="1"/>
  <c r="H30" i="22"/>
  <c r="H31" i="22" s="1"/>
  <c r="J28" i="22"/>
  <c r="H28" i="22"/>
  <c r="H29" i="22" s="1"/>
  <c r="L19" i="22"/>
  <c r="H32" i="22" l="1"/>
  <c r="H33" i="22" s="1"/>
  <c r="I33" i="22" s="1"/>
  <c r="H8" i="7"/>
  <c r="E73" i="7"/>
  <c r="F71" i="7"/>
  <c r="D71" i="7"/>
  <c r="F65" i="7"/>
  <c r="D65" i="7"/>
  <c r="F53" i="7"/>
  <c r="D53" i="7"/>
  <c r="F29" i="7"/>
  <c r="D29" i="7"/>
  <c r="F17" i="7"/>
  <c r="D17" i="7"/>
  <c r="F30" i="7" l="1"/>
  <c r="F55" i="7" s="1"/>
  <c r="F67" i="7" s="1"/>
  <c r="F73" i="7" s="1"/>
  <c r="D30" i="7"/>
  <c r="D55" i="7" s="1"/>
  <c r="D67" i="7" s="1"/>
  <c r="D73" i="7" s="1"/>
  <c r="R43" i="2" l="1"/>
  <c r="J43" i="2"/>
  <c r="T24" i="2"/>
  <c r="P24" i="2"/>
  <c r="O24" i="2"/>
  <c r="N24" i="2"/>
  <c r="M24" i="2"/>
  <c r="I24" i="2"/>
  <c r="G24" i="2"/>
  <c r="J13" i="2"/>
  <c r="K13" i="2" s="1"/>
  <c r="Q13" i="2"/>
  <c r="R13" i="2" s="1"/>
  <c r="U13" i="2"/>
  <c r="V13" i="2" s="1"/>
  <c r="J16" i="2"/>
  <c r="K16" i="2" s="1"/>
  <c r="L16" i="2"/>
  <c r="V16" i="2"/>
  <c r="J17" i="2"/>
  <c r="K17" i="2" s="1"/>
  <c r="L17" i="2"/>
  <c r="Q17" i="2"/>
  <c r="U17" i="2"/>
  <c r="V17" i="2" s="1"/>
  <c r="J18" i="2"/>
  <c r="K18" i="2" s="1"/>
  <c r="L18" i="2"/>
  <c r="Q18" i="2"/>
  <c r="R18" i="2"/>
  <c r="S18" i="2"/>
  <c r="U18" i="2"/>
  <c r="V18" i="2"/>
  <c r="J19" i="2"/>
  <c r="K19" i="2" s="1"/>
  <c r="L19" i="2"/>
  <c r="Q19" i="2"/>
  <c r="R19" i="2" s="1"/>
  <c r="S19" i="2"/>
  <c r="U19" i="2"/>
  <c r="V19" i="2" s="1"/>
  <c r="J20" i="2"/>
  <c r="K20" i="2" s="1"/>
  <c r="L20" i="2"/>
  <c r="R20" i="2"/>
  <c r="V20" i="2"/>
  <c r="J21" i="2"/>
  <c r="K21" i="2" s="1"/>
  <c r="L21" i="2"/>
  <c r="Q21" i="2"/>
  <c r="R21" i="2" s="1"/>
  <c r="S21" i="2"/>
  <c r="U21" i="2"/>
  <c r="V21" i="2"/>
  <c r="J22" i="2"/>
  <c r="K22" i="2" s="1"/>
  <c r="Q22" i="2"/>
  <c r="R22" i="2" s="1"/>
  <c r="U22" i="2"/>
  <c r="V22" i="2"/>
  <c r="J27" i="2"/>
  <c r="K27" i="2" s="1"/>
  <c r="Q27" i="2"/>
  <c r="S27" i="2" s="1"/>
  <c r="U27" i="2"/>
  <c r="V27" i="2" s="1"/>
  <c r="J28" i="2"/>
  <c r="K28" i="2" s="1"/>
  <c r="Q28" i="2"/>
  <c r="S28" i="2" s="1"/>
  <c r="U28" i="2"/>
  <c r="V28" i="2" s="1"/>
  <c r="J29" i="2"/>
  <c r="K29" i="2" s="1"/>
  <c r="L29" i="2"/>
  <c r="Q29" i="2"/>
  <c r="S29" i="2" s="1"/>
  <c r="R29" i="2"/>
  <c r="U29" i="2"/>
  <c r="V29" i="2"/>
  <c r="J30" i="2"/>
  <c r="K30" i="2" s="1"/>
  <c r="L30" i="2"/>
  <c r="Q30" i="2"/>
  <c r="S30" i="2" s="1"/>
  <c r="U30" i="2"/>
  <c r="V30" i="2" s="1"/>
  <c r="J31" i="2"/>
  <c r="K31" i="2" s="1"/>
  <c r="L31" i="2"/>
  <c r="Q31" i="2"/>
  <c r="R31" i="2" s="1"/>
  <c r="U31" i="2"/>
  <c r="V31" i="2"/>
  <c r="U12" i="2"/>
  <c r="Q12" i="2"/>
  <c r="S12" i="2" s="1"/>
  <c r="J12" i="2"/>
  <c r="L12" i="2" s="1"/>
  <c r="K43" i="2" l="1"/>
  <c r="U43" i="2"/>
  <c r="V43" i="2" s="1"/>
  <c r="S17" i="2"/>
  <c r="R17" i="2"/>
  <c r="S20" i="2"/>
  <c r="U24" i="2"/>
  <c r="S31" i="2"/>
  <c r="R27" i="2"/>
  <c r="R28" i="2"/>
  <c r="R30" i="2"/>
  <c r="L27" i="2"/>
  <c r="L28" i="2"/>
  <c r="J24" i="2"/>
  <c r="V12" i="2"/>
  <c r="V24" i="2" s="1"/>
  <c r="V47" i="2" s="1"/>
  <c r="V49" i="2" s="1"/>
  <c r="V51" i="2" s="1"/>
  <c r="Q24" i="2"/>
  <c r="S13" i="2"/>
  <c r="S22" i="2"/>
  <c r="S16" i="2"/>
  <c r="L22" i="2"/>
  <c r="L13" i="2"/>
  <c r="L24" i="2" s="1"/>
  <c r="R12" i="2"/>
  <c r="R24" i="2" s="1"/>
  <c r="K12" i="2"/>
  <c r="K24" i="2" s="1"/>
  <c r="S24" i="2" l="1"/>
  <c r="O8" i="2"/>
</calcChain>
</file>

<file path=xl/sharedStrings.xml><?xml version="1.0" encoding="utf-8"?>
<sst xmlns="http://schemas.openxmlformats.org/spreadsheetml/2006/main" count="927" uniqueCount="257">
  <si>
    <t>Empresa X, S.A.</t>
  </si>
  <si>
    <t>Estado de Resultado de resultados</t>
  </si>
  <si>
    <t>(Cifras en miles de pesos)</t>
  </si>
  <si>
    <t xml:space="preserve">Por los años terminados el </t>
  </si>
  <si>
    <t>Ingresos netos</t>
  </si>
  <si>
    <t>Costo de Ventas</t>
  </si>
  <si>
    <t>Utilidad bruta</t>
  </si>
  <si>
    <t>Gastos generales</t>
  </si>
  <si>
    <t>Utilidad de operación (opcional)</t>
  </si>
  <si>
    <t>Resultado Integral de Financiamiento</t>
  </si>
  <si>
    <t>Participacion en asociadas</t>
  </si>
  <si>
    <t>Utilidad antes de impuestos a la utilidad</t>
  </si>
  <si>
    <t>Impuestos a la utIlidad</t>
  </si>
  <si>
    <t>Utilidad de operaciones continuas</t>
  </si>
  <si>
    <t>Operaciones discontinuadas</t>
  </si>
  <si>
    <t>Utilidad neta</t>
  </si>
  <si>
    <t>Utilidad neta atribuible a:</t>
  </si>
  <si>
    <t>Participación controladora</t>
  </si>
  <si>
    <t>Participación no controladora</t>
  </si>
  <si>
    <t>SUMA</t>
  </si>
  <si>
    <t>Utilidad básica por accion ordinaria</t>
  </si>
  <si>
    <t>Estado de Situación Financiera al 31 de diciembre de 2022 vs 2021</t>
  </si>
  <si>
    <t>Importe Contable</t>
  </si>
  <si>
    <t>Importe Fiscal</t>
  </si>
  <si>
    <t>Diferencia Temporal</t>
  </si>
  <si>
    <t>Impuesto Diferido</t>
  </si>
  <si>
    <t xml:space="preserve">PTU </t>
  </si>
  <si>
    <t>Dif. de la Dif. Temporal</t>
  </si>
  <si>
    <t>Diferido</t>
  </si>
  <si>
    <t>NIF B-6</t>
  </si>
  <si>
    <t>Activos</t>
  </si>
  <si>
    <t>Activos a corto plazo</t>
  </si>
  <si>
    <t>NIF C-1</t>
  </si>
  <si>
    <t>Efectivo y equivlentes de efectivo</t>
  </si>
  <si>
    <t>NIF C-2, C-10</t>
  </si>
  <si>
    <t>Instrumentos financieros de negociación</t>
  </si>
  <si>
    <t xml:space="preserve">Cta complemantaria </t>
  </si>
  <si>
    <t>Valuación de actualizaciuón</t>
  </si>
  <si>
    <t>NIF C-3</t>
  </si>
  <si>
    <t>Cuentas por cobrar a clientes</t>
  </si>
  <si>
    <t>NIF C-13</t>
  </si>
  <si>
    <t>Cuentas por cobrar partes relacionadas</t>
  </si>
  <si>
    <t>Impuestos por recuperar</t>
  </si>
  <si>
    <t>NIF C-4</t>
  </si>
  <si>
    <t>Inventarios</t>
  </si>
  <si>
    <t>NIF C-5</t>
  </si>
  <si>
    <t>Pagos anticipados</t>
  </si>
  <si>
    <t>NIF C-3 Y/O C-5</t>
  </si>
  <si>
    <t>Otros activos a corto plazo</t>
  </si>
  <si>
    <t>NIF C-6 Y/O C-15</t>
  </si>
  <si>
    <t>Activos disponibles para venta</t>
  </si>
  <si>
    <t>Total de activos a corto plazo</t>
  </si>
  <si>
    <t>Activos a largo plazo</t>
  </si>
  <si>
    <t xml:space="preserve">NIF C-6 </t>
  </si>
  <si>
    <t>Propiedad planta y equipo</t>
  </si>
  <si>
    <t>NIF B-7</t>
  </si>
  <si>
    <t>Crédito mercantil</t>
  </si>
  <si>
    <t>NIF C-8</t>
  </si>
  <si>
    <t>Otros activos intangibles</t>
  </si>
  <si>
    <t>NIF C-7</t>
  </si>
  <si>
    <t>Inversiones en asociadas</t>
  </si>
  <si>
    <t>Instrumentos financieros por cobrar a largo plazo</t>
  </si>
  <si>
    <t>Total de activos a largo plazo</t>
  </si>
  <si>
    <t>Total de activo</t>
  </si>
  <si>
    <t>Pasivo y capital contable</t>
  </si>
  <si>
    <t>Pasivo a corto plazo</t>
  </si>
  <si>
    <t>NIF C-9</t>
  </si>
  <si>
    <t>Préstamos bancarios</t>
  </si>
  <si>
    <t>Porcion a corto plazo de deuda financiera</t>
  </si>
  <si>
    <t>Cuentas por pagar a proveedores</t>
  </si>
  <si>
    <t>Anticipo de clientes</t>
  </si>
  <si>
    <t>NIF D-4</t>
  </si>
  <si>
    <t>Impuestos a la utilidad por pagar</t>
  </si>
  <si>
    <t>Provisiones art 28 VIII</t>
  </si>
  <si>
    <t>Saldo inicial</t>
  </si>
  <si>
    <t>Total de pasivo a corto plazo</t>
  </si>
  <si>
    <t>Saldo final</t>
  </si>
  <si>
    <t>Pasivo a largo plazo</t>
  </si>
  <si>
    <t>Ajuste</t>
  </si>
  <si>
    <t>Deuda financiera</t>
  </si>
  <si>
    <t>NIF C-12</t>
  </si>
  <si>
    <t>Porcion de pasivo convertible en capital</t>
  </si>
  <si>
    <t>Pasivo</t>
  </si>
  <si>
    <t>Impuestos a la utilidad diferido por pagar</t>
  </si>
  <si>
    <t>Resultados</t>
  </si>
  <si>
    <t>NIF D-3</t>
  </si>
  <si>
    <t>Beneficios a empleados</t>
  </si>
  <si>
    <t>Proviciones a largo plazo</t>
  </si>
  <si>
    <t>Total de pasivo a largo plazo</t>
  </si>
  <si>
    <t>Total de Pasivo</t>
  </si>
  <si>
    <t>Boletín C-11</t>
  </si>
  <si>
    <t>Capital contable</t>
  </si>
  <si>
    <t>Capital social</t>
  </si>
  <si>
    <t>Utulidades acumuladas</t>
  </si>
  <si>
    <t>NIF B-3</t>
  </si>
  <si>
    <t>Otros resultados integrales</t>
  </si>
  <si>
    <t>Participacion controladora</t>
  </si>
  <si>
    <t>Participacion no controladora</t>
  </si>
  <si>
    <t>Total de capital contable</t>
  </si>
  <si>
    <t>Total de pasivo y capital contable</t>
  </si>
  <si>
    <t>Empresa de Practica</t>
  </si>
  <si>
    <t>Impuestos diferidos 2022</t>
  </si>
  <si>
    <t xml:space="preserve">Anticipo de </t>
  </si>
  <si>
    <t>1.- Resultado Contable y Fiscal</t>
  </si>
  <si>
    <t>Conceptos</t>
  </si>
  <si>
    <t>Contable</t>
  </si>
  <si>
    <t>Fiscal</t>
  </si>
  <si>
    <t>Diferencias</t>
  </si>
  <si>
    <t>Tipo</t>
  </si>
  <si>
    <t>Ingresos</t>
  </si>
  <si>
    <t>Anticipo</t>
  </si>
  <si>
    <t>IFNC</t>
  </si>
  <si>
    <t>Activo</t>
  </si>
  <si>
    <t>Costo</t>
  </si>
  <si>
    <t>Gasto</t>
  </si>
  <si>
    <t>Depreciación</t>
  </si>
  <si>
    <t>RAI</t>
  </si>
  <si>
    <t>Impuesto causado</t>
  </si>
  <si>
    <t>Impuesto diferido</t>
  </si>
  <si>
    <t>Impuesto a la utilidad</t>
  </si>
  <si>
    <t>Resultado neto</t>
  </si>
  <si>
    <t>2.- Metodo de Activos y Pasivos.</t>
  </si>
  <si>
    <t>CONCEPTO</t>
  </si>
  <si>
    <t xml:space="preserve">CONTABLE </t>
  </si>
  <si>
    <t>FISCAL</t>
  </si>
  <si>
    <t>DIFERENCIA</t>
  </si>
  <si>
    <t>TASA</t>
  </si>
  <si>
    <t xml:space="preserve">EFECTO </t>
  </si>
  <si>
    <t>Crédito (pasivo)</t>
  </si>
  <si>
    <t>Ajuste al saldo inicial</t>
  </si>
  <si>
    <t>3.-</t>
  </si>
  <si>
    <t>Determinación de la Cufin</t>
  </si>
  <si>
    <t>ART 11 LISR</t>
  </si>
  <si>
    <t>R Fiscal</t>
  </si>
  <si>
    <t>4.-</t>
  </si>
  <si>
    <t>Distribución de dividendos</t>
  </si>
  <si>
    <t>ISR</t>
  </si>
  <si>
    <t>Dividendo</t>
  </si>
  <si>
    <t>ND</t>
  </si>
  <si>
    <t>Cufin</t>
  </si>
  <si>
    <t>EMPRESA EJEMPLO</t>
  </si>
  <si>
    <t>AUDITORÍA AL 31 DE DICIEMBRE DE 2021</t>
  </si>
  <si>
    <t>ESTADO DE RESULTADOS</t>
  </si>
  <si>
    <t>NIF</t>
  </si>
  <si>
    <t>LISR</t>
  </si>
  <si>
    <t>Diferencia</t>
  </si>
  <si>
    <t>Clasificación</t>
  </si>
  <si>
    <t>Ingresos:</t>
  </si>
  <si>
    <t xml:space="preserve"> Por servicios </t>
  </si>
  <si>
    <t>D1 y D2</t>
  </si>
  <si>
    <t>Art 17</t>
  </si>
  <si>
    <t xml:space="preserve"> Otros</t>
  </si>
  <si>
    <t xml:space="preserve">  Total de ingresos</t>
  </si>
  <si>
    <t xml:space="preserve">Costos </t>
  </si>
  <si>
    <t>Total costo</t>
  </si>
  <si>
    <t>Utilidad Bruta</t>
  </si>
  <si>
    <t>Gastos</t>
  </si>
  <si>
    <t>Total de gastos de operación</t>
  </si>
  <si>
    <t>Utilidad (pérdida) de operación</t>
  </si>
  <si>
    <t>Resultado integral de financiamiento:</t>
  </si>
  <si>
    <t xml:space="preserve">   Intereses a cargo</t>
  </si>
  <si>
    <t xml:space="preserve">   Intereses a (favor)</t>
  </si>
  <si>
    <t xml:space="preserve">  pérdida (utilidad) en cambios, neta</t>
  </si>
  <si>
    <t xml:space="preserve">    Resultado integral de financiamiento, neto</t>
  </si>
  <si>
    <t>Utilidad antes de impuestos</t>
  </si>
  <si>
    <t xml:space="preserve">     </t>
  </si>
  <si>
    <t>Impuesto Sobre la renta</t>
  </si>
  <si>
    <t>Impuesto diferido (Activo) Pasivo</t>
  </si>
  <si>
    <t>Impuesto a la utilidad (Nota 10)</t>
  </si>
  <si>
    <t>Urilidad neta</t>
  </si>
  <si>
    <t>Reserva obsoletos</t>
  </si>
  <si>
    <t>XXXXXXX</t>
  </si>
  <si>
    <t>CIERRE AL 31 DE DICIEMBRE DE 2xxx</t>
  </si>
  <si>
    <t>CONCILIACION CONTABLE FISCAL</t>
  </si>
  <si>
    <t>UTILIDAD Ó PÉRDIDA NETA DEL EJERCICIO</t>
  </si>
  <si>
    <t xml:space="preserve">Anticipos </t>
  </si>
  <si>
    <t>Activo diferido</t>
  </si>
  <si>
    <t>+</t>
  </si>
  <si>
    <t>Ingresos Fiscales No Contables</t>
  </si>
  <si>
    <t>Ajuste Anual por Inflación Acumulable</t>
  </si>
  <si>
    <t>Anticipos de Clientes</t>
  </si>
  <si>
    <t>Impuestos diferidos</t>
  </si>
  <si>
    <t>Intereses moratorios efectivamente cobrados</t>
  </si>
  <si>
    <t>Ganancia en la enajenación de acciones ó reembolso de capital</t>
  </si>
  <si>
    <t>Ganancia en la enajenación de terrenos y activo fijo</t>
  </si>
  <si>
    <t>Inventario Acumulable</t>
  </si>
  <si>
    <t>Otros Ingresos Fiscales no contables</t>
  </si>
  <si>
    <t>Deducciones Contables No Fiscales</t>
  </si>
  <si>
    <t>Costo de Ventas Contable</t>
  </si>
  <si>
    <t>Depreciación y Amortización Contable</t>
  </si>
  <si>
    <t>Reservas</t>
  </si>
  <si>
    <t>Gastos No Deducibles</t>
  </si>
  <si>
    <t>ISR, IMPAC Y PTU</t>
  </si>
  <si>
    <t>Pérdida Contable en enajenación de acciones</t>
  </si>
  <si>
    <t>Pérdida Contable en enajenación de activo fijo</t>
  </si>
  <si>
    <t>Pérdida en participación subsidiaria</t>
  </si>
  <si>
    <t>Intereses devengados que exceden del valor de mercado y moratorios pagados ó no</t>
  </si>
  <si>
    <t>Otras deducciones contables no fiscales</t>
  </si>
  <si>
    <t>SUELDOS Y SALARIOS</t>
  </si>
  <si>
    <t xml:space="preserve"> -</t>
  </si>
  <si>
    <t>Deducciones Fiscales No Contables</t>
  </si>
  <si>
    <t>Ajuste Anual por Inflación Deducible</t>
  </si>
  <si>
    <t>Seguros</t>
  </si>
  <si>
    <t>Costo de Ventas Fiscal</t>
  </si>
  <si>
    <t>Mano de Obra Directa</t>
  </si>
  <si>
    <t>Maquilas</t>
  </si>
  <si>
    <t>Gastos indirectos de fabricación</t>
  </si>
  <si>
    <t>Deducción de inversiones</t>
  </si>
  <si>
    <t>Estímulo Fiscal por deducción inmediata de inversiones</t>
  </si>
  <si>
    <t>Pérdida Fiscal en enajenación de acciones</t>
  </si>
  <si>
    <t>Pérdida Fiscal en enajenación de terrenos y Activo Fijo</t>
  </si>
  <si>
    <t>Intereses Moratorios Efectivamente pagados</t>
  </si>
  <si>
    <t>Otras Deducciones Fiscales Fiscales No Contables</t>
  </si>
  <si>
    <t>Ingresos Contables No Fiscales</t>
  </si>
  <si>
    <t>Intereses moratorios devengados a favor cobrados ó no</t>
  </si>
  <si>
    <t>Ingresos sc</t>
  </si>
  <si>
    <t>Anticipos de Clientes de Ejercicios anteriores</t>
  </si>
  <si>
    <t>Saldos a favor de impuestos y su actualización</t>
  </si>
  <si>
    <t>Utilidad Contable en enajenación de activo fijo</t>
  </si>
  <si>
    <t>CxC</t>
  </si>
  <si>
    <t>Utilidad Contable en enajenación de Acciones</t>
  </si>
  <si>
    <t>Otros ingresos contables no fiscales</t>
  </si>
  <si>
    <t>UTILIDAD Ó PÉRDIDA FISCAL</t>
  </si>
  <si>
    <t>Reserva de ctas incobrables</t>
  </si>
  <si>
    <t>Diferido 2024</t>
  </si>
  <si>
    <t>Diferido 2025</t>
  </si>
  <si>
    <t xml:space="preserve">Anticipo 1er </t>
  </si>
  <si>
    <t>17 LISR</t>
  </si>
  <si>
    <t>9 LISR</t>
  </si>
  <si>
    <t>B-3 NIF</t>
  </si>
  <si>
    <t>NIF C-3 y C-9</t>
  </si>
  <si>
    <t>T o D</t>
  </si>
  <si>
    <t>T</t>
  </si>
  <si>
    <t>Activo por impuesto diferido</t>
  </si>
  <si>
    <t>Impuestos diferido resultados</t>
  </si>
  <si>
    <t xml:space="preserve">Anticipo 2do </t>
  </si>
  <si>
    <t>GND 1</t>
  </si>
  <si>
    <t>GND 2</t>
  </si>
  <si>
    <t>P</t>
  </si>
  <si>
    <t>ND 1</t>
  </si>
  <si>
    <t>ND 2</t>
  </si>
  <si>
    <t>Tasa efectiva</t>
  </si>
  <si>
    <t>Reserva de obsoletos</t>
  </si>
  <si>
    <t>GND2</t>
  </si>
  <si>
    <t>Resrva de obsoletos</t>
  </si>
  <si>
    <t>Reserva incobrables</t>
  </si>
  <si>
    <t>C4 y C9</t>
  </si>
  <si>
    <t>C3 y C9</t>
  </si>
  <si>
    <t>Reserva Incobrables</t>
  </si>
  <si>
    <t>Año 1</t>
  </si>
  <si>
    <t>Año 2</t>
  </si>
  <si>
    <t>Cliente</t>
  </si>
  <si>
    <t xml:space="preserve">Reserva </t>
  </si>
  <si>
    <t>Clientes</t>
  </si>
  <si>
    <t>Reserva</t>
  </si>
  <si>
    <t>Rentas pagadas por anticipado</t>
  </si>
  <si>
    <t>Rentas pagadas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</si>
</sst>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#,##0;[Red]\(#,##0\)"/>
    <numFmt numFmtId="167" formatCode="#,##0.00;[Red]\(#,##0.00\)"/>
    <numFmt numFmtId="168" formatCode="_(* #,##0.00_);_(* \(#,##0.00\);_(* &quot;-&quot;??_);_(@_)"/>
    <numFmt numFmtId="169" formatCode="_-[$€-2]* #,##0.00_-;\-[$€-2]* #,##0.00_-;_-[$€-2]* &quot;-&quot;??_-"/>
    <numFmt numFmtId="170" formatCode="#,##0.0000;[Red]\(#,##0.0000\)"/>
    <numFmt numFmtId="173" formatCode="0.000%"/>
    <numFmt numFmtId="174" formatCode="0.0000%"/>
  </numFmts>
  <fonts count="2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10"/>
      <color theme="1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0"/>
      <name val="Arial Narrow"/>
      <family val="2"/>
    </font>
    <font>
      <sz val="18"/>
      <name val="Arial"/>
      <family val="2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9B95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9" fillId="0" borderId="0"/>
    <xf numFmtId="0" fontId="6" fillId="0" borderId="0"/>
    <xf numFmtId="9" fontId="6" fillId="0" borderId="0" applyFont="0" applyFill="0" applyBorder="0" applyAlignment="0" applyProtection="0"/>
    <xf numFmtId="0" fontId="18" fillId="0" borderId="0"/>
    <xf numFmtId="0" fontId="6" fillId="0" borderId="0"/>
    <xf numFmtId="43" fontId="18" fillId="0" borderId="0" applyFont="0" applyFill="0" applyBorder="0" applyAlignment="0" applyProtection="0"/>
    <xf numFmtId="0" fontId="20" fillId="0" borderId="0"/>
    <xf numFmtId="168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169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33">
    <xf numFmtId="0" fontId="0" fillId="0" borderId="0" xfId="0"/>
    <xf numFmtId="0" fontId="0" fillId="2" borderId="0" xfId="0" applyFill="1"/>
    <xf numFmtId="0" fontId="5" fillId="2" borderId="0" xfId="0" applyFont="1" applyFill="1"/>
    <xf numFmtId="15" fontId="0" fillId="2" borderId="2" xfId="0" applyNumberFormat="1" applyFill="1" applyBorder="1"/>
    <xf numFmtId="164" fontId="0" fillId="2" borderId="0" xfId="1" applyNumberFormat="1" applyFont="1" applyFill="1"/>
    <xf numFmtId="165" fontId="0" fillId="2" borderId="0" xfId="2" applyNumberFormat="1" applyFont="1" applyFill="1"/>
    <xf numFmtId="0" fontId="4" fillId="2" borderId="0" xfId="0" applyFont="1" applyFill="1"/>
    <xf numFmtId="164" fontId="0" fillId="2" borderId="1" xfId="1" applyNumberFormat="1" applyFont="1" applyFill="1" applyBorder="1"/>
    <xf numFmtId="164" fontId="4" fillId="2" borderId="0" xfId="1" applyNumberFormat="1" applyFont="1" applyFill="1"/>
    <xf numFmtId="164" fontId="4" fillId="2" borderId="3" xfId="1" applyNumberFormat="1" applyFont="1" applyFill="1" applyBorder="1"/>
    <xf numFmtId="43" fontId="0" fillId="2" borderId="0" xfId="1" applyFont="1" applyFill="1"/>
    <xf numFmtId="165" fontId="0" fillId="2" borderId="0" xfId="1" applyNumberFormat="1" applyFont="1" applyFill="1"/>
    <xf numFmtId="164" fontId="7" fillId="0" borderId="0" xfId="3" applyNumberFormat="1" applyFont="1" applyFill="1" applyBorder="1" applyAlignment="1">
      <alignment horizontal="center" vertical="center" wrapText="1"/>
    </xf>
    <xf numFmtId="164" fontId="8" fillId="0" borderId="0" xfId="3" applyNumberFormat="1" applyFont="1" applyFill="1"/>
    <xf numFmtId="0" fontId="8" fillId="0" borderId="0" xfId="4" applyFont="1"/>
    <xf numFmtId="43" fontId="7" fillId="3" borderId="5" xfId="3" quotePrefix="1" applyFont="1" applyFill="1" applyBorder="1" applyAlignment="1">
      <alignment horizontal="center" vertical="center" wrapText="1"/>
    </xf>
    <xf numFmtId="43" fontId="10" fillId="3" borderId="5" xfId="3" quotePrefix="1" applyFont="1" applyFill="1" applyBorder="1" applyAlignment="1">
      <alignment horizontal="center" vertical="center" wrapText="1"/>
    </xf>
    <xf numFmtId="164" fontId="11" fillId="0" borderId="0" xfId="3" applyNumberFormat="1" applyFont="1" applyBorder="1" applyAlignment="1">
      <alignment horizontal="center" vertical="center" wrapText="1"/>
    </xf>
    <xf numFmtId="43" fontId="7" fillId="3" borderId="5" xfId="1" applyFont="1" applyFill="1" applyBorder="1" applyAlignment="1">
      <alignment horizontal="center" vertical="center" wrapText="1"/>
    </xf>
    <xf numFmtId="166" fontId="0" fillId="2" borderId="0" xfId="1" applyNumberFormat="1" applyFont="1" applyFill="1"/>
    <xf numFmtId="166" fontId="0" fillId="2" borderId="0" xfId="0" applyNumberFormat="1" applyFill="1"/>
    <xf numFmtId="0" fontId="6" fillId="0" borderId="0" xfId="5"/>
    <xf numFmtId="0" fontId="12" fillId="0" borderId="0" xfId="5" applyFont="1"/>
    <xf numFmtId="167" fontId="6" fillId="0" borderId="0" xfId="5" applyNumberFormat="1"/>
    <xf numFmtId="0" fontId="6" fillId="0" borderId="6" xfId="5" applyBorder="1"/>
    <xf numFmtId="167" fontId="6" fillId="0" borderId="6" xfId="5" applyNumberFormat="1" applyBorder="1"/>
    <xf numFmtId="0" fontId="13" fillId="0" borderId="0" xfId="5" applyFont="1"/>
    <xf numFmtId="0" fontId="14" fillId="0" borderId="0" xfId="5" applyFont="1" applyAlignment="1">
      <alignment horizontal="center"/>
    </xf>
    <xf numFmtId="167" fontId="14" fillId="4" borderId="0" xfId="5" applyNumberFormat="1" applyFont="1" applyFill="1" applyAlignment="1">
      <alignment horizontal="center"/>
    </xf>
    <xf numFmtId="167" fontId="14" fillId="5" borderId="0" xfId="5" applyNumberFormat="1" applyFont="1" applyFill="1" applyAlignment="1">
      <alignment horizontal="center"/>
    </xf>
    <xf numFmtId="167" fontId="14" fillId="0" borderId="0" xfId="5" applyNumberFormat="1" applyFont="1" applyAlignment="1">
      <alignment horizontal="center"/>
    </xf>
    <xf numFmtId="0" fontId="6" fillId="0" borderId="7" xfId="5" applyBorder="1"/>
    <xf numFmtId="167" fontId="0" fillId="0" borderId="7" xfId="3" applyNumberFormat="1" applyFont="1" applyBorder="1"/>
    <xf numFmtId="167" fontId="0" fillId="5" borderId="0" xfId="3" applyNumberFormat="1" applyFont="1" applyFill="1"/>
    <xf numFmtId="167" fontId="0" fillId="0" borderId="0" xfId="3" applyNumberFormat="1" applyFont="1"/>
    <xf numFmtId="167" fontId="6" fillId="0" borderId="7" xfId="3" applyNumberFormat="1" applyFont="1" applyBorder="1"/>
    <xf numFmtId="167" fontId="0" fillId="0" borderId="0" xfId="3" applyNumberFormat="1" applyFont="1" applyBorder="1"/>
    <xf numFmtId="167" fontId="6" fillId="0" borderId="0" xfId="3" applyNumberFormat="1" applyFont="1"/>
    <xf numFmtId="0" fontId="6" fillId="0" borderId="8" xfId="5" applyBorder="1"/>
    <xf numFmtId="167" fontId="0" fillId="6" borderId="3" xfId="3" applyNumberFormat="1" applyFont="1" applyFill="1" applyBorder="1"/>
    <xf numFmtId="0" fontId="15" fillId="4" borderId="7" xfId="5" applyFont="1" applyFill="1" applyBorder="1" applyAlignment="1">
      <alignment horizontal="center"/>
    </xf>
    <xf numFmtId="0" fontId="15" fillId="0" borderId="7" xfId="5" applyFont="1" applyBorder="1" applyAlignment="1">
      <alignment horizontal="center"/>
    </xf>
    <xf numFmtId="167" fontId="15" fillId="4" borderId="7" xfId="5" applyNumberFormat="1" applyFont="1" applyFill="1" applyBorder="1" applyAlignment="1">
      <alignment horizontal="center"/>
    </xf>
    <xf numFmtId="167" fontId="15" fillId="0" borderId="7" xfId="5" applyNumberFormat="1" applyFont="1" applyBorder="1" applyAlignment="1">
      <alignment horizontal="center"/>
    </xf>
    <xf numFmtId="0" fontId="15" fillId="0" borderId="7" xfId="5" applyFont="1" applyBorder="1"/>
    <xf numFmtId="0" fontId="16" fillId="0" borderId="7" xfId="5" applyFont="1" applyBorder="1"/>
    <xf numFmtId="167" fontId="16" fillId="0" borderId="7" xfId="5" applyNumberFormat="1" applyFont="1" applyBorder="1"/>
    <xf numFmtId="167" fontId="15" fillId="0" borderId="7" xfId="3" applyNumberFormat="1" applyFont="1" applyBorder="1"/>
    <xf numFmtId="167" fontId="15" fillId="0" borderId="7" xfId="5" applyNumberFormat="1" applyFont="1" applyBorder="1"/>
    <xf numFmtId="167" fontId="16" fillId="0" borderId="7" xfId="3" applyNumberFormat="1" applyFont="1" applyFill="1" applyBorder="1" applyAlignment="1"/>
    <xf numFmtId="167" fontId="16" fillId="0" borderId="7" xfId="3" applyNumberFormat="1" applyFont="1" applyFill="1" applyBorder="1"/>
    <xf numFmtId="167" fontId="16" fillId="0" borderId="7" xfId="5" applyNumberFormat="1" applyFont="1" applyBorder="1" applyAlignment="1">
      <alignment horizontal="center"/>
    </xf>
    <xf numFmtId="166" fontId="16" fillId="0" borderId="7" xfId="3" applyNumberFormat="1" applyFont="1" applyFill="1" applyBorder="1" applyAlignment="1"/>
    <xf numFmtId="167" fontId="15" fillId="4" borderId="7" xfId="3" applyNumberFormat="1" applyFont="1" applyFill="1" applyBorder="1" applyAlignment="1"/>
    <xf numFmtId="167" fontId="15" fillId="0" borderId="7" xfId="3" applyNumberFormat="1" applyFont="1" applyBorder="1" applyAlignment="1"/>
    <xf numFmtId="167" fontId="15" fillId="0" borderId="7" xfId="3" applyNumberFormat="1" applyFont="1" applyFill="1" applyBorder="1" applyAlignment="1"/>
    <xf numFmtId="0" fontId="15" fillId="0" borderId="7" xfId="5" applyFont="1" applyBorder="1" applyAlignment="1">
      <alignment wrapText="1"/>
    </xf>
    <xf numFmtId="167" fontId="17" fillId="0" borderId="7" xfId="3" applyNumberFormat="1" applyFont="1" applyFill="1" applyBorder="1" applyAlignment="1">
      <alignment horizontal="right"/>
    </xf>
    <xf numFmtId="167" fontId="14" fillId="0" borderId="0" xfId="5" applyNumberFormat="1" applyFont="1"/>
    <xf numFmtId="166" fontId="15" fillId="0" borderId="7" xfId="3" applyNumberFormat="1" applyFont="1" applyFill="1" applyBorder="1" applyAlignment="1"/>
    <xf numFmtId="167" fontId="13" fillId="0" borderId="0" xfId="5" applyNumberFormat="1" applyFont="1"/>
    <xf numFmtId="166" fontId="15" fillId="0" borderId="8" xfId="3" applyNumberFormat="1" applyFont="1" applyFill="1" applyBorder="1" applyAlignment="1"/>
    <xf numFmtId="9" fontId="0" fillId="0" borderId="0" xfId="6" applyFont="1"/>
    <xf numFmtId="166" fontId="6" fillId="0" borderId="0" xfId="5" applyNumberFormat="1"/>
    <xf numFmtId="0" fontId="19" fillId="0" borderId="0" xfId="7" applyFont="1" applyAlignment="1">
      <alignment horizontal="right"/>
    </xf>
    <xf numFmtId="0" fontId="14" fillId="0" borderId="0" xfId="8" applyFont="1"/>
    <xf numFmtId="166" fontId="18" fillId="0" borderId="0" xfId="9" applyNumberFormat="1" applyFont="1"/>
    <xf numFmtId="166" fontId="18" fillId="0" borderId="0" xfId="10" applyNumberFormat="1" applyFont="1"/>
    <xf numFmtId="0" fontId="18" fillId="0" borderId="0" xfId="10" applyFont="1"/>
    <xf numFmtId="0" fontId="19" fillId="0" borderId="0" xfId="8" applyFont="1"/>
    <xf numFmtId="0" fontId="18" fillId="0" borderId="0" xfId="10" applyFont="1" applyAlignment="1">
      <alignment horizontal="justify" vertical="center" wrapText="1"/>
    </xf>
    <xf numFmtId="0" fontId="21" fillId="3" borderId="0" xfId="9" applyNumberFormat="1" applyFont="1" applyFill="1" applyAlignment="1">
      <alignment horizontal="center"/>
    </xf>
    <xf numFmtId="166" fontId="18" fillId="0" borderId="0" xfId="9" applyNumberFormat="1" applyFont="1" applyAlignment="1">
      <alignment horizontal="right" vertical="center" wrapText="1"/>
    </xf>
    <xf numFmtId="166" fontId="19" fillId="8" borderId="0" xfId="9" applyNumberFormat="1" applyFont="1" applyFill="1" applyAlignment="1">
      <alignment horizontal="right" vertical="center" wrapText="1"/>
    </xf>
    <xf numFmtId="166" fontId="19" fillId="8" borderId="0" xfId="9" applyNumberFormat="1" applyFont="1" applyFill="1" applyBorder="1" applyAlignment="1">
      <alignment horizontal="right" vertical="center" wrapText="1"/>
    </xf>
    <xf numFmtId="166" fontId="18" fillId="0" borderId="0" xfId="9" applyNumberFormat="1" applyFont="1" applyBorder="1" applyAlignment="1">
      <alignment horizontal="right" vertical="center" wrapText="1"/>
    </xf>
    <xf numFmtId="166" fontId="18" fillId="8" borderId="0" xfId="9" applyNumberFormat="1" applyFont="1" applyFill="1" applyBorder="1" applyAlignment="1">
      <alignment horizontal="right" vertical="center" wrapText="1"/>
    </xf>
    <xf numFmtId="166" fontId="18" fillId="0" borderId="0" xfId="10" applyNumberFormat="1" applyFont="1" applyAlignment="1">
      <alignment horizontal="left"/>
    </xf>
    <xf numFmtId="166" fontId="19" fillId="8" borderId="1" xfId="9" applyNumberFormat="1" applyFont="1" applyFill="1" applyBorder="1" applyAlignment="1">
      <alignment horizontal="right" vertical="center" wrapText="1"/>
    </xf>
    <xf numFmtId="0" fontId="18" fillId="9" borderId="0" xfId="10" applyFont="1" applyFill="1" applyAlignment="1">
      <alignment horizontal="justify" vertical="center" wrapText="1"/>
    </xf>
    <xf numFmtId="166" fontId="22" fillId="9" borderId="9" xfId="9" applyNumberFormat="1" applyFont="1" applyFill="1" applyBorder="1" applyAlignment="1">
      <alignment horizontal="right" vertical="center" wrapText="1"/>
    </xf>
    <xf numFmtId="166" fontId="18" fillId="9" borderId="0" xfId="10" applyNumberFormat="1" applyFont="1" applyFill="1"/>
    <xf numFmtId="0" fontId="18" fillId="9" borderId="0" xfId="10" applyFont="1" applyFill="1"/>
    <xf numFmtId="0" fontId="18" fillId="7" borderId="0" xfId="10" applyFont="1" applyFill="1" applyAlignment="1">
      <alignment horizontal="justify" vertical="center" wrapText="1"/>
    </xf>
    <xf numFmtId="166" fontId="22" fillId="9" borderId="0" xfId="9" applyNumberFormat="1" applyFont="1" applyFill="1" applyBorder="1" applyAlignment="1">
      <alignment horizontal="right" vertical="center" wrapText="1"/>
    </xf>
    <xf numFmtId="0" fontId="23" fillId="0" borderId="0" xfId="10" applyFont="1" applyAlignment="1">
      <alignment horizontal="justify" vertical="center" wrapText="1"/>
    </xf>
    <xf numFmtId="169" fontId="25" fillId="0" borderId="0" xfId="15" applyFont="1"/>
    <xf numFmtId="169" fontId="12" fillId="0" borderId="0" xfId="15" applyFont="1"/>
    <xf numFmtId="44" fontId="12" fillId="0" borderId="0" xfId="16" applyFont="1"/>
    <xf numFmtId="169" fontId="12" fillId="0" borderId="0" xfId="15" quotePrefix="1" applyFont="1" applyAlignment="1">
      <alignment horizontal="center"/>
    </xf>
    <xf numFmtId="43" fontId="26" fillId="0" borderId="0" xfId="17" applyFont="1"/>
    <xf numFmtId="43" fontId="12" fillId="0" borderId="0" xfId="17" applyFont="1"/>
    <xf numFmtId="44" fontId="12" fillId="0" borderId="0" xfId="15" applyNumberFormat="1" applyFont="1"/>
    <xf numFmtId="43" fontId="25" fillId="0" borderId="0" xfId="15" applyNumberFormat="1" applyFont="1"/>
    <xf numFmtId="169" fontId="25" fillId="11" borderId="0" xfId="15" applyFont="1" applyFill="1"/>
    <xf numFmtId="169" fontId="25" fillId="12" borderId="0" xfId="15" applyFont="1" applyFill="1"/>
    <xf numFmtId="169" fontId="25" fillId="13" borderId="0" xfId="15" applyFont="1" applyFill="1"/>
    <xf numFmtId="166" fontId="27" fillId="2" borderId="0" xfId="0" applyNumberFormat="1" applyFont="1" applyFill="1"/>
    <xf numFmtId="43" fontId="0" fillId="0" borderId="7" xfId="1" applyFont="1" applyBorder="1"/>
    <xf numFmtId="167" fontId="28" fillId="0" borderId="7" xfId="3" applyNumberFormat="1" applyFont="1" applyFill="1" applyBorder="1" applyAlignment="1"/>
    <xf numFmtId="170" fontId="15" fillId="0" borderId="7" xfId="3" applyNumberFormat="1" applyFont="1" applyFill="1" applyBorder="1" applyAlignment="1"/>
    <xf numFmtId="9" fontId="6" fillId="0" borderId="0" xfId="18" applyFont="1"/>
    <xf numFmtId="10" fontId="0" fillId="5" borderId="0" xfId="18" applyNumberFormat="1" applyFont="1" applyFill="1"/>
    <xf numFmtId="10" fontId="6" fillId="0" borderId="0" xfId="18" applyNumberFormat="1" applyFont="1"/>
    <xf numFmtId="43" fontId="25" fillId="0" borderId="0" xfId="1" applyFont="1"/>
    <xf numFmtId="1" fontId="25" fillId="0" borderId="0" xfId="1" applyNumberFormat="1" applyFont="1"/>
    <xf numFmtId="43" fontId="6" fillId="0" borderId="0" xfId="1" applyFont="1"/>
    <xf numFmtId="0" fontId="14" fillId="0" borderId="0" xfId="5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3" fontId="7" fillId="3" borderId="4" xfId="3" quotePrefix="1" applyFont="1" applyFill="1" applyBorder="1" applyAlignment="1">
      <alignment horizontal="center" vertical="center" wrapText="1"/>
    </xf>
    <xf numFmtId="43" fontId="7" fillId="3" borderId="0" xfId="3" quotePrefix="1" applyFont="1" applyFill="1" applyBorder="1" applyAlignment="1">
      <alignment horizontal="center" vertical="center" wrapText="1"/>
    </xf>
    <xf numFmtId="43" fontId="24" fillId="10" borderId="10" xfId="15" applyNumberFormat="1" applyFont="1" applyFill="1" applyBorder="1" applyAlignment="1">
      <alignment horizontal="center"/>
    </xf>
    <xf numFmtId="43" fontId="24" fillId="10" borderId="9" xfId="15" applyNumberFormat="1" applyFont="1" applyFill="1" applyBorder="1" applyAlignment="1">
      <alignment horizontal="center"/>
    </xf>
    <xf numFmtId="43" fontId="24" fillId="10" borderId="11" xfId="15" applyNumberFormat="1" applyFont="1" applyFill="1" applyBorder="1" applyAlignment="1">
      <alignment horizontal="center"/>
    </xf>
    <xf numFmtId="169" fontId="24" fillId="10" borderId="12" xfId="15" applyFont="1" applyFill="1" applyBorder="1" applyAlignment="1">
      <alignment horizontal="center"/>
    </xf>
    <xf numFmtId="169" fontId="24" fillId="10" borderId="0" xfId="15" applyFont="1" applyFill="1" applyAlignment="1">
      <alignment horizontal="center"/>
    </xf>
    <xf numFmtId="169" fontId="24" fillId="10" borderId="13" xfId="15" applyFont="1" applyFill="1" applyBorder="1" applyAlignment="1">
      <alignment horizontal="center"/>
    </xf>
    <xf numFmtId="169" fontId="24" fillId="10" borderId="14" xfId="15" applyFont="1" applyFill="1" applyBorder="1" applyAlignment="1">
      <alignment horizontal="center"/>
    </xf>
    <xf numFmtId="169" fontId="24" fillId="10" borderId="1" xfId="15" applyFont="1" applyFill="1" applyBorder="1" applyAlignment="1">
      <alignment horizontal="center"/>
    </xf>
    <xf numFmtId="169" fontId="24" fillId="10" borderId="15" xfId="15" applyFont="1" applyFill="1" applyBorder="1" applyAlignment="1">
      <alignment horizontal="center"/>
    </xf>
    <xf numFmtId="167" fontId="0" fillId="14" borderId="7" xfId="3" applyNumberFormat="1" applyFont="1" applyFill="1" applyBorder="1"/>
    <xf numFmtId="9" fontId="6" fillId="0" borderId="0" xfId="5" applyNumberFormat="1"/>
    <xf numFmtId="43" fontId="14" fillId="0" borderId="0" xfId="1" applyFont="1" applyAlignment="1">
      <alignment horizontal="center"/>
    </xf>
    <xf numFmtId="167" fontId="15" fillId="4" borderId="0" xfId="5" applyNumberFormat="1" applyFont="1" applyFill="1" applyBorder="1" applyAlignment="1">
      <alignment horizontal="center"/>
    </xf>
    <xf numFmtId="167" fontId="16" fillId="0" borderId="0" xfId="5" applyNumberFormat="1" applyFont="1" applyBorder="1"/>
    <xf numFmtId="167" fontId="16" fillId="0" borderId="0" xfId="3" applyNumberFormat="1" applyFont="1" applyFill="1" applyBorder="1" applyAlignment="1"/>
    <xf numFmtId="167" fontId="15" fillId="4" borderId="0" xfId="3" applyNumberFormat="1" applyFont="1" applyFill="1" applyBorder="1" applyAlignment="1"/>
    <xf numFmtId="9" fontId="6" fillId="15" borderId="0" xfId="5" applyNumberFormat="1" applyFill="1"/>
    <xf numFmtId="167" fontId="0" fillId="15" borderId="7" xfId="3" applyNumberFormat="1" applyFont="1" applyFill="1" applyBorder="1"/>
    <xf numFmtId="167" fontId="6" fillId="15" borderId="7" xfId="3" applyNumberFormat="1" applyFont="1" applyFill="1" applyBorder="1"/>
    <xf numFmtId="43" fontId="0" fillId="2" borderId="0" xfId="0" applyNumberFormat="1" applyFill="1"/>
    <xf numFmtId="174" fontId="6" fillId="0" borderId="0" xfId="18" applyNumberFormat="1" applyFont="1"/>
    <xf numFmtId="173" fontId="6" fillId="15" borderId="0" xfId="5" applyNumberFormat="1" applyFill="1"/>
  </cellXfs>
  <cellStyles count="20">
    <cellStyle name="200%" xfId="8" xr:uid="{BBC43CFB-0297-9F42-915E-8105B3F37486}"/>
    <cellStyle name="Millares" xfId="1" builtinId="3"/>
    <cellStyle name="Millares 18 2" xfId="17" xr:uid="{1CFFC69C-2B5C-394C-8E02-714200828688}"/>
    <cellStyle name="Millares 2" xfId="9" xr:uid="{4A1C1AE6-77B6-AC44-A7CF-F56D789A3DE6}"/>
    <cellStyle name="Millares 2 2" xfId="11" xr:uid="{1003A17E-437A-1D4F-8669-352DC2754B5B}"/>
    <cellStyle name="Millares 2 3" xfId="3" xr:uid="{897450F4-A71D-4048-90B6-18A510C8B0CC}"/>
    <cellStyle name="Millares 2 4" xfId="12" xr:uid="{CBF84DE9-21AE-B14E-8C34-C778C02CE87B}"/>
    <cellStyle name="Moneda" xfId="2" builtinId="4"/>
    <cellStyle name="Moneda 2 2" xfId="16" xr:uid="{30901A22-DA9F-9945-8038-8BCF363624E4}"/>
    <cellStyle name="Normal" xfId="0" builtinId="0"/>
    <cellStyle name="Normal 17" xfId="15" xr:uid="{9192EB70-4256-1644-A7E2-FE8F954EBC76}"/>
    <cellStyle name="Normal 2" xfId="5" xr:uid="{0BD2456F-3629-FE42-BB65-5115AB4AEFE8}"/>
    <cellStyle name="Normal 2 2" xfId="10" xr:uid="{0004B188-82AC-FE4F-A2AC-B01DB7987C7A}"/>
    <cellStyle name="Normal 2 21" xfId="4" xr:uid="{932DD992-5AB7-F34B-AD14-72CF66A17002}"/>
    <cellStyle name="Normal 3" xfId="19" xr:uid="{DD2667D2-6B08-4E47-A146-04864E840E00}"/>
    <cellStyle name="Normal 8" xfId="7" xr:uid="{1D255780-2A84-4145-B02B-C0011E3EFED6}"/>
    <cellStyle name="Porcentaje" xfId="18" builtinId="5"/>
    <cellStyle name="Porcentaje 2" xfId="6" xr:uid="{313DA02C-73C8-B349-B84B-ACB0438FB38D}"/>
    <cellStyle name="Porcentaje 2 2" xfId="14" xr:uid="{7E9154CF-486F-0C4D-AAA0-7C1853934983}"/>
    <cellStyle name="Porcentaje 3" xfId="13" xr:uid="{2D128FEA-0DBF-D34C-BE5A-0685207072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ustomXml" Target="../ink/ink4.xml"/><Relationship Id="rId2" Type="http://schemas.openxmlformats.org/officeDocument/2006/relationships/image" Target="../media/image1.png"/><Relationship Id="rId1" Type="http://schemas.openxmlformats.org/officeDocument/2006/relationships/customXml" Target="../ink/ink3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ustomXml" Target="../ink/ink6.xml"/><Relationship Id="rId2" Type="http://schemas.openxmlformats.org/officeDocument/2006/relationships/image" Target="../media/image1.png"/><Relationship Id="rId1" Type="http://schemas.openxmlformats.org/officeDocument/2006/relationships/customXml" Target="../ink/ink5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ustomXml" Target="../ink/ink8.xml"/><Relationship Id="rId2" Type="http://schemas.openxmlformats.org/officeDocument/2006/relationships/image" Target="../media/image1.png"/><Relationship Id="rId1" Type="http://schemas.openxmlformats.org/officeDocument/2006/relationships/customXml" Target="../ink/ink7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42" Type="http://schemas.openxmlformats.org/officeDocument/2006/relationships/customXml" Target="../ink/ink14.xml"/><Relationship Id="rId231" Type="http://schemas.openxmlformats.org/officeDocument/2006/relationships/customXml" Target="../ink/ink18.xml"/><Relationship Id="rId104" Type="http://schemas.openxmlformats.org/officeDocument/2006/relationships/image" Target="../media/image52.png"/><Relationship Id="rId138" Type="http://schemas.openxmlformats.org/officeDocument/2006/relationships/image" Target="../media/image69.png"/><Relationship Id="rId141" Type="http://schemas.openxmlformats.org/officeDocument/2006/relationships/customXml" Target="../ink/ink13.xml"/><Relationship Id="rId230" Type="http://schemas.openxmlformats.org/officeDocument/2006/relationships/customXml" Target="../ink/ink17.xml"/><Relationship Id="rId137" Type="http://schemas.openxmlformats.org/officeDocument/2006/relationships/customXml" Target="../ink/ink11.xml"/><Relationship Id="rId234" Type="http://schemas.openxmlformats.org/officeDocument/2006/relationships/image" Target="../media/image4.png"/><Relationship Id="rId140" Type="http://schemas.openxmlformats.org/officeDocument/2006/relationships/image" Target="../media/image70.png"/><Relationship Id="rId1" Type="http://schemas.openxmlformats.org/officeDocument/2006/relationships/customXml" Target="../ink/ink9.xml"/><Relationship Id="rId136" Type="http://schemas.openxmlformats.org/officeDocument/2006/relationships/image" Target="../media/image68.png"/><Relationship Id="rId233" Type="http://schemas.openxmlformats.org/officeDocument/2006/relationships/customXml" Target="../ink/ink19.xml"/><Relationship Id="rId229" Type="http://schemas.openxmlformats.org/officeDocument/2006/relationships/customXml" Target="../ink/ink16.xml"/><Relationship Id="rId143" Type="http://schemas.openxmlformats.org/officeDocument/2006/relationships/customXml" Target="../ink/ink15.xml"/><Relationship Id="rId232" Type="http://schemas.openxmlformats.org/officeDocument/2006/relationships/image" Target="../media/image3.png"/><Relationship Id="rId105" Type="http://schemas.openxmlformats.org/officeDocument/2006/relationships/customXml" Target="../ink/ink10.xml"/><Relationship Id="rId139" Type="http://schemas.openxmlformats.org/officeDocument/2006/relationships/customXml" Target="../ink/ink12.xml"/><Relationship Id="rId228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581304</xdr:colOff>
      <xdr:row>5</xdr:row>
      <xdr:rowOff>42535</xdr:rowOff>
    </xdr:from>
    <xdr:to>
      <xdr:col>3</xdr:col>
      <xdr:colOff>581664</xdr:colOff>
      <xdr:row>5</xdr:row>
      <xdr:rowOff>42895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13" name="Entrada de lápiz 12">
              <a:extLst>
                <a:ext uri="{FF2B5EF4-FFF2-40B4-BE49-F238E27FC236}">
                  <a16:creationId xmlns:a16="http://schemas.microsoft.com/office/drawing/2014/main" id="{618E246E-80BA-5BD0-0B54-DC754D6380FD}"/>
                </a:ext>
              </a:extLst>
            </xdr14:cNvPr>
            <xdr14:cNvContentPartPr/>
          </xdr14:nvContentPartPr>
          <xdr14:nvPr macro=""/>
          <xdr14:xfrm>
            <a:off x="2790000" y="1100160"/>
            <a:ext cx="360" cy="360"/>
          </xdr14:xfrm>
        </xdr:contentPart>
      </mc:Choice>
      <mc:Fallback>
        <xdr:pic>
          <xdr:nvPicPr>
            <xdr:cNvPr id="13" name="Entrada de lápiz 12">
              <a:extLst>
                <a:ext uri="{FF2B5EF4-FFF2-40B4-BE49-F238E27FC236}">
                  <a16:creationId xmlns:a16="http://schemas.microsoft.com/office/drawing/2014/main" id="{618E246E-80BA-5BD0-0B54-DC754D6380FD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783880" y="10940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382944</xdr:colOff>
      <xdr:row>6</xdr:row>
      <xdr:rowOff>47237</xdr:rowOff>
    </xdr:from>
    <xdr:to>
      <xdr:col>4</xdr:col>
      <xdr:colOff>27944</xdr:colOff>
      <xdr:row>7</xdr:row>
      <xdr:rowOff>6580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15" name="Entrada de lápiz 14">
              <a:extLst>
                <a:ext uri="{FF2B5EF4-FFF2-40B4-BE49-F238E27FC236}">
                  <a16:creationId xmlns:a16="http://schemas.microsoft.com/office/drawing/2014/main" id="{8577E91F-B98E-55F9-F18F-D7D4F40D0002}"/>
                </a:ext>
              </a:extLst>
            </xdr14:cNvPr>
            <xdr14:cNvContentPartPr/>
          </xdr14:nvContentPartPr>
          <xdr14:nvPr macro=""/>
          <xdr14:xfrm>
            <a:off x="2591640" y="1296000"/>
            <a:ext cx="507240" cy="150480"/>
          </xdr14:xfrm>
        </xdr:contentPart>
      </mc:Choice>
      <mc:Fallback>
        <xdr:pic>
          <xdr:nvPicPr>
            <xdr:cNvPr id="15" name="Entrada de lápiz 14">
              <a:extLst>
                <a:ext uri="{FF2B5EF4-FFF2-40B4-BE49-F238E27FC236}">
                  <a16:creationId xmlns:a16="http://schemas.microsoft.com/office/drawing/2014/main" id="{8577E91F-B98E-55F9-F18F-D7D4F40D0002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585520" y="1289880"/>
              <a:ext cx="519480" cy="1627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581304</xdr:colOff>
      <xdr:row>5</xdr:row>
      <xdr:rowOff>42535</xdr:rowOff>
    </xdr:from>
    <xdr:to>
      <xdr:col>3</xdr:col>
      <xdr:colOff>581664</xdr:colOff>
      <xdr:row>5</xdr:row>
      <xdr:rowOff>42895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07437956-16E6-0047-A841-4464124C7E37}"/>
                </a:ext>
              </a:extLst>
            </xdr14:cNvPr>
            <xdr14:cNvContentPartPr/>
          </xdr14:nvContentPartPr>
          <xdr14:nvPr macro=""/>
          <xdr14:xfrm>
            <a:off x="2790000" y="1100160"/>
            <a:ext cx="360" cy="360"/>
          </xdr14:xfrm>
        </xdr:contentPart>
      </mc:Choice>
      <mc:Fallback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07437956-16E6-0047-A841-4464124C7E3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783880" y="10940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382944</xdr:colOff>
      <xdr:row>6</xdr:row>
      <xdr:rowOff>47237</xdr:rowOff>
    </xdr:from>
    <xdr:to>
      <xdr:col>4</xdr:col>
      <xdr:colOff>27944</xdr:colOff>
      <xdr:row>7</xdr:row>
      <xdr:rowOff>6580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3" name="Entrada de lápiz 2">
              <a:extLst>
                <a:ext uri="{FF2B5EF4-FFF2-40B4-BE49-F238E27FC236}">
                  <a16:creationId xmlns:a16="http://schemas.microsoft.com/office/drawing/2014/main" id="{ADCD5C92-A7D6-D04C-9189-1E5AA181A11D}"/>
                </a:ext>
              </a:extLst>
            </xdr14:cNvPr>
            <xdr14:cNvContentPartPr/>
          </xdr14:nvContentPartPr>
          <xdr14:nvPr macro=""/>
          <xdr14:xfrm>
            <a:off x="2591640" y="1296000"/>
            <a:ext cx="507240" cy="150480"/>
          </xdr14:xfrm>
        </xdr:contentPart>
      </mc:Choice>
      <mc:Fallback>
        <xdr:pic>
          <xdr:nvPicPr>
            <xdr:cNvPr id="3" name="Entrada de lápiz 2">
              <a:extLst>
                <a:ext uri="{FF2B5EF4-FFF2-40B4-BE49-F238E27FC236}">
                  <a16:creationId xmlns:a16="http://schemas.microsoft.com/office/drawing/2014/main" id="{ADCD5C92-A7D6-D04C-9189-1E5AA181A11D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585520" y="1289880"/>
              <a:ext cx="519480" cy="1627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581304</xdr:colOff>
      <xdr:row>5</xdr:row>
      <xdr:rowOff>42535</xdr:rowOff>
    </xdr:from>
    <xdr:to>
      <xdr:col>3</xdr:col>
      <xdr:colOff>581664</xdr:colOff>
      <xdr:row>5</xdr:row>
      <xdr:rowOff>42895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B86E2103-C576-FD4D-8E24-8B7532442B29}"/>
                </a:ext>
              </a:extLst>
            </xdr14:cNvPr>
            <xdr14:cNvContentPartPr/>
          </xdr14:nvContentPartPr>
          <xdr14:nvPr macro=""/>
          <xdr14:xfrm>
            <a:off x="2790000" y="1100160"/>
            <a:ext cx="360" cy="360"/>
          </xdr14:xfrm>
        </xdr:contentPart>
      </mc:Choice>
      <mc:Fallback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B86E2103-C576-FD4D-8E24-8B7532442B2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783880" y="10940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382944</xdr:colOff>
      <xdr:row>6</xdr:row>
      <xdr:rowOff>47237</xdr:rowOff>
    </xdr:from>
    <xdr:to>
      <xdr:col>4</xdr:col>
      <xdr:colOff>27944</xdr:colOff>
      <xdr:row>7</xdr:row>
      <xdr:rowOff>6580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3" name="Entrada de lápiz 2">
              <a:extLst>
                <a:ext uri="{FF2B5EF4-FFF2-40B4-BE49-F238E27FC236}">
                  <a16:creationId xmlns:a16="http://schemas.microsoft.com/office/drawing/2014/main" id="{3CA6706A-BA54-4247-944E-055B566B453B}"/>
                </a:ext>
              </a:extLst>
            </xdr14:cNvPr>
            <xdr14:cNvContentPartPr/>
          </xdr14:nvContentPartPr>
          <xdr14:nvPr macro=""/>
          <xdr14:xfrm>
            <a:off x="2591640" y="1296000"/>
            <a:ext cx="507240" cy="150480"/>
          </xdr14:xfrm>
        </xdr:contentPart>
      </mc:Choice>
      <mc:Fallback>
        <xdr:pic>
          <xdr:nvPicPr>
            <xdr:cNvPr id="3" name="Entrada de lápiz 2">
              <a:extLst>
                <a:ext uri="{FF2B5EF4-FFF2-40B4-BE49-F238E27FC236}">
                  <a16:creationId xmlns:a16="http://schemas.microsoft.com/office/drawing/2014/main" id="{3CA6706A-BA54-4247-944E-055B566B453B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585520" y="1289880"/>
              <a:ext cx="519480" cy="1627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581304</xdr:colOff>
      <xdr:row>5</xdr:row>
      <xdr:rowOff>42535</xdr:rowOff>
    </xdr:from>
    <xdr:to>
      <xdr:col>3</xdr:col>
      <xdr:colOff>581664</xdr:colOff>
      <xdr:row>5</xdr:row>
      <xdr:rowOff>42895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1356C382-58FE-A34A-BDD6-EE34B7889A11}"/>
                </a:ext>
              </a:extLst>
            </xdr14:cNvPr>
            <xdr14:cNvContentPartPr/>
          </xdr14:nvContentPartPr>
          <xdr14:nvPr macro=""/>
          <xdr14:xfrm>
            <a:off x="2790000" y="1100160"/>
            <a:ext cx="360" cy="360"/>
          </xdr14:xfrm>
        </xdr:contentPart>
      </mc:Choice>
      <mc:Fallback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1356C382-58FE-A34A-BDD6-EE34B7889A1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783880" y="10940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382944</xdr:colOff>
      <xdr:row>6</xdr:row>
      <xdr:rowOff>47237</xdr:rowOff>
    </xdr:from>
    <xdr:to>
      <xdr:col>4</xdr:col>
      <xdr:colOff>27944</xdr:colOff>
      <xdr:row>7</xdr:row>
      <xdr:rowOff>6580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3" name="Entrada de lápiz 2">
              <a:extLst>
                <a:ext uri="{FF2B5EF4-FFF2-40B4-BE49-F238E27FC236}">
                  <a16:creationId xmlns:a16="http://schemas.microsoft.com/office/drawing/2014/main" id="{1E9178F8-A281-9B48-9C3A-D54653188D60}"/>
                </a:ext>
              </a:extLst>
            </xdr14:cNvPr>
            <xdr14:cNvContentPartPr/>
          </xdr14:nvContentPartPr>
          <xdr14:nvPr macro=""/>
          <xdr14:xfrm>
            <a:off x="2591640" y="1296000"/>
            <a:ext cx="507240" cy="150480"/>
          </xdr14:xfrm>
        </xdr:contentPart>
      </mc:Choice>
      <mc:Fallback>
        <xdr:pic>
          <xdr:nvPicPr>
            <xdr:cNvPr id="3" name="Entrada de lápiz 2">
              <a:extLst>
                <a:ext uri="{FF2B5EF4-FFF2-40B4-BE49-F238E27FC236}">
                  <a16:creationId xmlns:a16="http://schemas.microsoft.com/office/drawing/2014/main" id="{1E9178F8-A281-9B48-9C3A-D54653188D6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585520" y="1289880"/>
              <a:ext cx="519480" cy="1627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637318</xdr:colOff>
      <xdr:row>40</xdr:row>
      <xdr:rowOff>73796</xdr:rowOff>
    </xdr:from>
    <xdr:to>
      <xdr:col>16</xdr:col>
      <xdr:colOff>654958</xdr:colOff>
      <xdr:row>40</xdr:row>
      <xdr:rowOff>91436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76" name="Entrada de lápiz 75">
              <a:extLst>
                <a:ext uri="{FF2B5EF4-FFF2-40B4-BE49-F238E27FC236}">
                  <a16:creationId xmlns:a16="http://schemas.microsoft.com/office/drawing/2014/main" id="{C3DCF99E-E771-70BC-B9CF-1B36D23850EA}"/>
                </a:ext>
              </a:extLst>
            </xdr14:cNvPr>
            <xdr14:cNvContentPartPr/>
          </xdr14:nvContentPartPr>
          <xdr14:nvPr macro=""/>
          <xdr14:xfrm>
            <a:off x="19933920" y="11997000"/>
            <a:ext cx="17640" cy="17640"/>
          </xdr14:xfrm>
        </xdr:contentPart>
      </mc:Choice>
      <mc:Fallback xmlns="">
        <xdr:pic>
          <xdr:nvPicPr>
            <xdr:cNvPr id="76" name="Entrada de lápiz 75">
              <a:extLst>
                <a:ext uri="{FF2B5EF4-FFF2-40B4-BE49-F238E27FC236}">
                  <a16:creationId xmlns:a16="http://schemas.microsoft.com/office/drawing/2014/main" id="{C3DCF99E-E771-70BC-B9CF-1B36D23850EA}"/>
                </a:ext>
              </a:extLst>
            </xdr:cNvPr>
            <xdr:cNvPicPr/>
          </xdr:nvPicPr>
          <xdr:blipFill>
            <a:blip xmlns:r="http://schemas.openxmlformats.org/officeDocument/2006/relationships" r:embed="rId104"/>
            <a:stretch>
              <a:fillRect/>
            </a:stretch>
          </xdr:blipFill>
          <xdr:spPr>
            <a:xfrm>
              <a:off x="19918800" y="11981520"/>
              <a:ext cx="48240" cy="47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418077</xdr:colOff>
      <xdr:row>30</xdr:row>
      <xdr:rowOff>165348</xdr:rowOff>
    </xdr:from>
    <xdr:to>
      <xdr:col>5</xdr:col>
      <xdr:colOff>418437</xdr:colOff>
      <xdr:row>30</xdr:row>
      <xdr:rowOff>165708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48" name="Entrada de lápiz 147">
              <a:extLst>
                <a:ext uri="{FF2B5EF4-FFF2-40B4-BE49-F238E27FC236}">
                  <a16:creationId xmlns:a16="http://schemas.microsoft.com/office/drawing/2014/main" id="{595069B6-EB4E-9039-6CFC-4DE18EFD0A44}"/>
                </a:ext>
              </a:extLst>
            </xdr14:cNvPr>
            <xdr14:cNvContentPartPr/>
          </xdr14:nvContentPartPr>
          <xdr14:nvPr macro=""/>
          <xdr14:xfrm>
            <a:off x="8432640" y="9314280"/>
            <a:ext cx="360" cy="360"/>
          </xdr14:xfrm>
        </xdr:contentPart>
      </mc:Choice>
      <mc:Fallback xmlns="">
        <xdr:pic>
          <xdr:nvPicPr>
            <xdr:cNvPr id="148" name="Entrada de lápiz 147">
              <a:extLst>
                <a:ext uri="{FF2B5EF4-FFF2-40B4-BE49-F238E27FC236}">
                  <a16:creationId xmlns:a16="http://schemas.microsoft.com/office/drawing/2014/main" id="{595069B6-EB4E-9039-6CFC-4DE18EFD0A44}"/>
                </a:ext>
              </a:extLst>
            </xdr:cNvPr>
            <xdr:cNvPicPr/>
          </xdr:nvPicPr>
          <xdr:blipFill>
            <a:blip xmlns:r="http://schemas.openxmlformats.org/officeDocument/2006/relationships" r:embed="rId136"/>
            <a:stretch>
              <a:fillRect/>
            </a:stretch>
          </xdr:blipFill>
          <xdr:spPr>
            <a:xfrm>
              <a:off x="8424000" y="930564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1129437</xdr:colOff>
      <xdr:row>39</xdr:row>
      <xdr:rowOff>122036</xdr:rowOff>
    </xdr:from>
    <xdr:to>
      <xdr:col>5</xdr:col>
      <xdr:colOff>1153917</xdr:colOff>
      <xdr:row>39</xdr:row>
      <xdr:rowOff>167036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51" name="Entrada de lápiz 150">
              <a:extLst>
                <a:ext uri="{FF2B5EF4-FFF2-40B4-BE49-F238E27FC236}">
                  <a16:creationId xmlns:a16="http://schemas.microsoft.com/office/drawing/2014/main" id="{5C3ECA7C-DE5D-AF7D-8D12-68EA2185575E}"/>
                </a:ext>
              </a:extLst>
            </xdr14:cNvPr>
            <xdr14:cNvContentPartPr/>
          </xdr14:nvContentPartPr>
          <xdr14:nvPr macro=""/>
          <xdr14:xfrm>
            <a:off x="9144000" y="12045240"/>
            <a:ext cx="24480" cy="45000"/>
          </xdr14:xfrm>
        </xdr:contentPart>
      </mc:Choice>
      <mc:Fallback xmlns="">
        <xdr:pic>
          <xdr:nvPicPr>
            <xdr:cNvPr id="151" name="Entrada de lápiz 150">
              <a:extLst>
                <a:ext uri="{FF2B5EF4-FFF2-40B4-BE49-F238E27FC236}">
                  <a16:creationId xmlns:a16="http://schemas.microsoft.com/office/drawing/2014/main" id="{5C3ECA7C-DE5D-AF7D-8D12-68EA2185575E}"/>
                </a:ext>
              </a:extLst>
            </xdr:cNvPr>
            <xdr:cNvPicPr/>
          </xdr:nvPicPr>
          <xdr:blipFill>
            <a:blip xmlns:r="http://schemas.openxmlformats.org/officeDocument/2006/relationships" r:embed="rId138"/>
            <a:stretch>
              <a:fillRect/>
            </a:stretch>
          </xdr:blipFill>
          <xdr:spPr>
            <a:xfrm>
              <a:off x="9135130" y="12036311"/>
              <a:ext cx="41864" cy="625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121873</xdr:colOff>
      <xdr:row>39</xdr:row>
      <xdr:rowOff>247316</xdr:rowOff>
    </xdr:from>
    <xdr:to>
      <xdr:col>6</xdr:col>
      <xdr:colOff>131593</xdr:colOff>
      <xdr:row>39</xdr:row>
      <xdr:rowOff>286916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54" name="Entrada de lápiz 153">
              <a:extLst>
                <a:ext uri="{FF2B5EF4-FFF2-40B4-BE49-F238E27FC236}">
                  <a16:creationId xmlns:a16="http://schemas.microsoft.com/office/drawing/2014/main" id="{DE5E92BD-E4C2-0EB5-102E-1E329C8AEEEF}"/>
                </a:ext>
              </a:extLst>
            </xdr14:cNvPr>
            <xdr14:cNvContentPartPr/>
          </xdr14:nvContentPartPr>
          <xdr14:nvPr macro=""/>
          <xdr14:xfrm>
            <a:off x="9899640" y="12170520"/>
            <a:ext cx="9720" cy="39600"/>
          </xdr14:xfrm>
        </xdr:contentPart>
      </mc:Choice>
      <mc:Fallback xmlns="">
        <xdr:pic>
          <xdr:nvPicPr>
            <xdr:cNvPr id="154" name="Entrada de lápiz 153">
              <a:extLst>
                <a:ext uri="{FF2B5EF4-FFF2-40B4-BE49-F238E27FC236}">
                  <a16:creationId xmlns:a16="http://schemas.microsoft.com/office/drawing/2014/main" id="{DE5E92BD-E4C2-0EB5-102E-1E329C8AEEEF}"/>
                </a:ext>
              </a:extLst>
            </xdr:cNvPr>
            <xdr:cNvPicPr/>
          </xdr:nvPicPr>
          <xdr:blipFill>
            <a:blip xmlns:r="http://schemas.openxmlformats.org/officeDocument/2006/relationships" r:embed="rId140"/>
            <a:stretch>
              <a:fillRect/>
            </a:stretch>
          </xdr:blipFill>
          <xdr:spPr>
            <a:xfrm>
              <a:off x="9890640" y="12161520"/>
              <a:ext cx="27360" cy="57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103513</xdr:colOff>
      <xdr:row>54</xdr:row>
      <xdr:rowOff>233690</xdr:rowOff>
    </xdr:from>
    <xdr:to>
      <xdr:col>6</xdr:col>
      <xdr:colOff>103873</xdr:colOff>
      <xdr:row>54</xdr:row>
      <xdr:rowOff>234050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259" name="Entrada de lápiz 258">
              <a:extLst>
                <a:ext uri="{FF2B5EF4-FFF2-40B4-BE49-F238E27FC236}">
                  <a16:creationId xmlns:a16="http://schemas.microsoft.com/office/drawing/2014/main" id="{A6ECCC2C-7048-71BB-6617-FBF65452ECCC}"/>
                </a:ext>
              </a:extLst>
            </xdr14:cNvPr>
            <xdr14:cNvContentPartPr/>
          </xdr14:nvContentPartPr>
          <xdr14:nvPr macro=""/>
          <xdr14:xfrm>
            <a:off x="9881280" y="16780680"/>
            <a:ext cx="360" cy="360"/>
          </xdr14:xfrm>
        </xdr:contentPart>
      </mc:Choice>
      <mc:Fallback xmlns="">
        <xdr:pic>
          <xdr:nvPicPr>
            <xdr:cNvPr id="259" name="Entrada de lápiz 258">
              <a:extLst>
                <a:ext uri="{FF2B5EF4-FFF2-40B4-BE49-F238E27FC236}">
                  <a16:creationId xmlns:a16="http://schemas.microsoft.com/office/drawing/2014/main" id="{A6ECCC2C-7048-71BB-6617-FBF65452ECCC}"/>
                </a:ext>
              </a:extLst>
            </xdr:cNvPr>
            <xdr:cNvPicPr/>
          </xdr:nvPicPr>
          <xdr:blipFill>
            <a:blip xmlns:r="http://schemas.openxmlformats.org/officeDocument/2006/relationships" r:embed="rId136"/>
            <a:stretch>
              <a:fillRect/>
            </a:stretch>
          </xdr:blipFill>
          <xdr:spPr>
            <a:xfrm>
              <a:off x="9872280" y="16771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456563</xdr:colOff>
      <xdr:row>54</xdr:row>
      <xdr:rowOff>305690</xdr:rowOff>
    </xdr:from>
    <xdr:to>
      <xdr:col>2</xdr:col>
      <xdr:colOff>456923</xdr:colOff>
      <xdr:row>55</xdr:row>
      <xdr:rowOff>1250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260" name="Entrada de lápiz 259">
              <a:extLst>
                <a:ext uri="{FF2B5EF4-FFF2-40B4-BE49-F238E27FC236}">
                  <a16:creationId xmlns:a16="http://schemas.microsoft.com/office/drawing/2014/main" id="{FDB878BF-AA21-A545-C64E-F3E1C433B63A}"/>
                </a:ext>
              </a:extLst>
            </xdr14:cNvPr>
            <xdr14:cNvContentPartPr/>
          </xdr14:nvContentPartPr>
          <xdr14:nvPr macro=""/>
          <xdr14:xfrm>
            <a:off x="1332000" y="16852680"/>
            <a:ext cx="360" cy="360"/>
          </xdr14:xfrm>
        </xdr:contentPart>
      </mc:Choice>
      <mc:Fallback xmlns="">
        <xdr:pic>
          <xdr:nvPicPr>
            <xdr:cNvPr id="260" name="Entrada de lápiz 259">
              <a:extLst>
                <a:ext uri="{FF2B5EF4-FFF2-40B4-BE49-F238E27FC236}">
                  <a16:creationId xmlns:a16="http://schemas.microsoft.com/office/drawing/2014/main" id="{FDB878BF-AA21-A545-C64E-F3E1C433B63A}"/>
                </a:ext>
              </a:extLst>
            </xdr:cNvPr>
            <xdr:cNvPicPr/>
          </xdr:nvPicPr>
          <xdr:blipFill>
            <a:blip xmlns:r="http://schemas.openxmlformats.org/officeDocument/2006/relationships" r:embed="rId136"/>
            <a:stretch>
              <a:fillRect/>
            </a:stretch>
          </xdr:blipFill>
          <xdr:spPr>
            <a:xfrm>
              <a:off x="1323360" y="16843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27</xdr:col>
      <xdr:colOff>605837</xdr:colOff>
      <xdr:row>6</xdr:row>
      <xdr:rowOff>286186</xdr:rowOff>
    </xdr:from>
    <xdr:to>
      <xdr:col>27</xdr:col>
      <xdr:colOff>606197</xdr:colOff>
      <xdr:row>7</xdr:row>
      <xdr:rowOff>796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71" name="Entrada de lápiz 170">
              <a:extLst>
                <a:ext uri="{FF2B5EF4-FFF2-40B4-BE49-F238E27FC236}">
                  <a16:creationId xmlns:a16="http://schemas.microsoft.com/office/drawing/2014/main" id="{6608609A-D9AC-8BC2-F58B-8D90611AFB7A}"/>
                </a:ext>
              </a:extLst>
            </xdr14:cNvPr>
            <xdr14:cNvContentPartPr/>
          </xdr14:nvContentPartPr>
          <xdr14:nvPr macro=""/>
          <xdr14:xfrm>
            <a:off x="28989720" y="2061720"/>
            <a:ext cx="360" cy="360"/>
          </xdr14:xfrm>
        </xdr:contentPart>
      </mc:Choice>
      <mc:Fallback xmlns="">
        <xdr:pic>
          <xdr:nvPicPr>
            <xdr:cNvPr id="171" name="Entrada de lápiz 170">
              <a:extLst>
                <a:ext uri="{FF2B5EF4-FFF2-40B4-BE49-F238E27FC236}">
                  <a16:creationId xmlns:a16="http://schemas.microsoft.com/office/drawing/2014/main" id="{6608609A-D9AC-8BC2-F58B-8D90611AFB7A}"/>
                </a:ext>
              </a:extLst>
            </xdr:cNvPr>
            <xdr:cNvPicPr/>
          </xdr:nvPicPr>
          <xdr:blipFill>
            <a:blip xmlns:r="http://schemas.openxmlformats.org/officeDocument/2006/relationships" r:embed="rId228"/>
            <a:stretch>
              <a:fillRect/>
            </a:stretch>
          </xdr:blipFill>
          <xdr:spPr>
            <a:xfrm>
              <a:off x="28981080" y="20530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27</xdr:col>
      <xdr:colOff>604397</xdr:colOff>
      <xdr:row>7</xdr:row>
      <xdr:rowOff>92864</xdr:rowOff>
    </xdr:from>
    <xdr:to>
      <xdr:col>27</xdr:col>
      <xdr:colOff>604757</xdr:colOff>
      <xdr:row>7</xdr:row>
      <xdr:rowOff>93224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172" name="Entrada de lápiz 171">
              <a:extLst>
                <a:ext uri="{FF2B5EF4-FFF2-40B4-BE49-F238E27FC236}">
                  <a16:creationId xmlns:a16="http://schemas.microsoft.com/office/drawing/2014/main" id="{7DD78495-5AC6-F4B7-CC87-93F104E35D0A}"/>
                </a:ext>
              </a:extLst>
            </xdr14:cNvPr>
            <xdr14:cNvContentPartPr/>
          </xdr14:nvContentPartPr>
          <xdr14:nvPr macro=""/>
          <xdr14:xfrm>
            <a:off x="28988280" y="2164320"/>
            <a:ext cx="360" cy="360"/>
          </xdr14:xfrm>
        </xdr:contentPart>
      </mc:Choice>
      <mc:Fallback xmlns="">
        <xdr:pic>
          <xdr:nvPicPr>
            <xdr:cNvPr id="172" name="Entrada de lápiz 171">
              <a:extLst>
                <a:ext uri="{FF2B5EF4-FFF2-40B4-BE49-F238E27FC236}">
                  <a16:creationId xmlns:a16="http://schemas.microsoft.com/office/drawing/2014/main" id="{7DD78495-5AC6-F4B7-CC87-93F104E35D0A}"/>
                </a:ext>
              </a:extLst>
            </xdr:cNvPr>
            <xdr:cNvPicPr/>
          </xdr:nvPicPr>
          <xdr:blipFill>
            <a:blip xmlns:r="http://schemas.openxmlformats.org/officeDocument/2006/relationships" r:embed="rId228"/>
            <a:stretch>
              <a:fillRect/>
            </a:stretch>
          </xdr:blipFill>
          <xdr:spPr>
            <a:xfrm>
              <a:off x="28979280" y="2155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25</xdr:col>
      <xdr:colOff>40110</xdr:colOff>
      <xdr:row>7</xdr:row>
      <xdr:rowOff>168104</xdr:rowOff>
    </xdr:from>
    <xdr:to>
      <xdr:col>25</xdr:col>
      <xdr:colOff>40470</xdr:colOff>
      <xdr:row>7</xdr:row>
      <xdr:rowOff>168464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173" name="Entrada de lápiz 172">
              <a:extLst>
                <a:ext uri="{FF2B5EF4-FFF2-40B4-BE49-F238E27FC236}">
                  <a16:creationId xmlns:a16="http://schemas.microsoft.com/office/drawing/2014/main" id="{500F33B7-C7E5-2F64-8C5A-199C4D415719}"/>
                </a:ext>
              </a:extLst>
            </xdr14:cNvPr>
            <xdr14:cNvContentPartPr/>
          </xdr14:nvContentPartPr>
          <xdr14:nvPr macro=""/>
          <xdr14:xfrm>
            <a:off x="26771760" y="2239560"/>
            <a:ext cx="360" cy="360"/>
          </xdr14:xfrm>
        </xdr:contentPart>
      </mc:Choice>
      <mc:Fallback xmlns="">
        <xdr:pic>
          <xdr:nvPicPr>
            <xdr:cNvPr id="173" name="Entrada de lápiz 172">
              <a:extLst>
                <a:ext uri="{FF2B5EF4-FFF2-40B4-BE49-F238E27FC236}">
                  <a16:creationId xmlns:a16="http://schemas.microsoft.com/office/drawing/2014/main" id="{500F33B7-C7E5-2F64-8C5A-199C4D415719}"/>
                </a:ext>
              </a:extLst>
            </xdr:cNvPr>
            <xdr:cNvPicPr/>
          </xdr:nvPicPr>
          <xdr:blipFill>
            <a:blip xmlns:r="http://schemas.openxmlformats.org/officeDocument/2006/relationships" r:embed="rId228"/>
            <a:stretch>
              <a:fillRect/>
            </a:stretch>
          </xdr:blipFill>
          <xdr:spPr>
            <a:xfrm>
              <a:off x="26762760" y="22309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89591</xdr:colOff>
      <xdr:row>53</xdr:row>
      <xdr:rowOff>271222</xdr:rowOff>
    </xdr:from>
    <xdr:to>
      <xdr:col>14</xdr:col>
      <xdr:colOff>110471</xdr:colOff>
      <xdr:row>53</xdr:row>
      <xdr:rowOff>303982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31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A5CF0D7D-B589-B4BA-97B3-3B8DD8AF89F6}"/>
                </a:ext>
              </a:extLst>
            </xdr14:cNvPr>
            <xdr14:cNvContentPartPr/>
          </xdr14:nvContentPartPr>
          <xdr14:nvPr macro=""/>
          <xdr14:xfrm>
            <a:off x="17733960" y="16509960"/>
            <a:ext cx="20880" cy="32760"/>
          </xdr14:xfrm>
        </xdr:contentPart>
      </mc:Choice>
      <mc:Fallback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A5CF0D7D-B589-B4BA-97B3-3B8DD8AF89F6}"/>
                </a:ext>
              </a:extLst>
            </xdr:cNvPr>
            <xdr:cNvPicPr/>
          </xdr:nvPicPr>
          <xdr:blipFill>
            <a:blip xmlns:r="http://schemas.openxmlformats.org/officeDocument/2006/relationships" r:embed="rId232"/>
            <a:stretch>
              <a:fillRect/>
            </a:stretch>
          </xdr:blipFill>
          <xdr:spPr>
            <a:xfrm>
              <a:off x="17718480" y="16494480"/>
              <a:ext cx="51480" cy="63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10918</xdr:colOff>
      <xdr:row>53</xdr:row>
      <xdr:rowOff>37222</xdr:rowOff>
    </xdr:from>
    <xdr:to>
      <xdr:col>16</xdr:col>
      <xdr:colOff>15238</xdr:colOff>
      <xdr:row>53</xdr:row>
      <xdr:rowOff>58462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33">
          <xdr14:nvContentPartPr>
            <xdr14:cNvPr id="3" name="Entrada de lápiz 2">
              <a:extLst>
                <a:ext uri="{FF2B5EF4-FFF2-40B4-BE49-F238E27FC236}">
                  <a16:creationId xmlns:a16="http://schemas.microsoft.com/office/drawing/2014/main" id="{73E2C217-A6D1-92AA-2082-9CA332139524}"/>
                </a:ext>
              </a:extLst>
            </xdr14:cNvPr>
            <xdr14:cNvContentPartPr/>
          </xdr14:nvContentPartPr>
          <xdr14:nvPr macro=""/>
          <xdr14:xfrm>
            <a:off x="19307520" y="16275960"/>
            <a:ext cx="4320" cy="21240"/>
          </xdr14:xfrm>
        </xdr:contentPart>
      </mc:Choice>
      <mc:Fallback>
        <xdr:pic>
          <xdr:nvPicPr>
            <xdr:cNvPr id="3" name="Entrada de lápiz 2">
              <a:extLst>
                <a:ext uri="{FF2B5EF4-FFF2-40B4-BE49-F238E27FC236}">
                  <a16:creationId xmlns:a16="http://schemas.microsoft.com/office/drawing/2014/main" id="{73E2C217-A6D1-92AA-2082-9CA332139524}"/>
                </a:ext>
              </a:extLst>
            </xdr:cNvPr>
            <xdr:cNvPicPr/>
          </xdr:nvPicPr>
          <xdr:blipFill>
            <a:blip xmlns:r="http://schemas.openxmlformats.org/officeDocument/2006/relationships" r:embed="rId234"/>
            <a:stretch>
              <a:fillRect/>
            </a:stretch>
          </xdr:blipFill>
          <xdr:spPr>
            <a:xfrm>
              <a:off x="19292400" y="16260480"/>
              <a:ext cx="34920" cy="514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RES_ANUAL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uditores-my.sharepoint.com/Mis%20documentos/Fiscal/Ajuste%202001/Dep%20Fiscal%20jun%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15620%20Revision%20de%20Activo%20Fijo%20y%20Depreciaci&#243;n%20Acumulada%20-%20Quali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SAA-6420%20Voucheo%20de%20IMSS,%20SAR,%20INFONAVIT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Documents%20and%20Settings/Gilberto.Avendano/My%20Documents/2009/MCAFEE/Anual/Lista%20de%20requerimientos%20-%20visita%20final%20C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410%20KSH%20Voucheo%20de%20Impuesto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Documents%20and%20Settings/lcano/Desktop/Aerocomidas/Final/SAA-6410%20Voucheo%20de%20Impuest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440%20Vaciado%20de%20declaraciones%20de%20impuesto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10000.1%20B-10%203er%20docto.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zarsauditores-my.sharepoint.com/Documents%20and%20Settings/jruiz016/My%20Documents/COMDISCO/anual/COMD%20dec%20anual%202003%20modificad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Documents%20and%20Settings/dslopez/Configuraci&#243;n%20local/Archivos%20temporales%20de%20Internet/Content.IE5/V43K7ZU1/Documents%20and%20Settings/nasotelo/My%20Documents/6412%20Impuestos%20por%20Pagar%20Dic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Documents%20and%20Settings/Georgina.Mendez/My%20Documents/Georgina/HONEYWELL/H%20International/H%20International%202008/C&#225;lculo%20anual%202007%20consolidado/Aerospace/AER%20ANUAL%2007%20dos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Mitchellserver/2.individual/Martin%20Moore/MKMAccounts/Management%20Accounts/Management%20Accounts%202000/Period%2010%2029.1.00-26.2.00/Trial%20Balance%20,%20P&amp;L%20&amp;%20Balance%20Sheet.xls" TargetMode="External"/><Relationship Id="rId1" Type="http://schemas.openxmlformats.org/officeDocument/2006/relationships/externalLinkPath" Target="/Mitchellserver/2.individual/Martin%20Moore/MKMAccounts/Management%20Accounts/Management%20Accounts%202000/Period%2010%2029.1.00-26.2.00/Trial%20Balance%20,%20P&amp;L%20&amp;%20Balance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FINANCE/LMARTI/taxpackage98/AccruedBonus-Detail9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192.168.1.2/ksmartcw/GRUPO%20AJA%20GOMEZ/SERVICIO%20SOLARES/SERVICIO%20SOLARES/PapelesTrabajoAuditoria2004/CEDIMP01.xls" TargetMode="External"/><Relationship Id="rId1" Type="http://schemas.openxmlformats.org/officeDocument/2006/relationships/externalLinkPath" Target="/192.168.1.2/ksmartcw/GRUPO%20AJA%20GOMEZ/SERVICIO%20SOLARES/SERVICIO%20SOLARES/PapelesTrabajoAuditoria2004/CEDIMP01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fr-leva-cel1/Carrefour_Dir_Fin_Gestion$/DOCUME~1/VILLETTH/LOCALS~1/Temp/TRANSCONSOLIDE%2007_01.xls" TargetMode="External"/><Relationship Id="rId1" Type="http://schemas.openxmlformats.org/officeDocument/2006/relationships/externalLinkPath" Target="/fr-leva-cel1/Carrefour_Dir_Fin_Gestion$/DOCUME~1/VILLETTH/LOCALS~1/Temp/TRANSCONSOLIDE%2007_01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MASTER/Auditoria/Documents%20and%20Settings/Dalvarez/Mis%20documentos/CEDIMP01123.xls" TargetMode="External"/><Relationship Id="rId1" Type="http://schemas.openxmlformats.org/officeDocument/2006/relationships/externalLinkPath" Target="/MASTER/Auditoria/Documents%20and%20Settings/Dalvarez/Mis%20documentos/CEDIMP01123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192.168.1.2/ksmartcw/Luis%20Miguel/PBCS%20TEKCHEM%202005_copia%20lmc.xls" TargetMode="External"/><Relationship Id="rId1" Type="http://schemas.openxmlformats.org/officeDocument/2006/relationships/externalLinkPath" Target="/192.168.1.2/ksmartcw/Luis%20Miguel/PBCS%20TEKCHEM%202005_copia%20lmc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Mxs-egallardo/COMPA&#209;IAS%20GRUPO%20MZM/CasaMarzam/Impac%2096/DEP%2096.xls" TargetMode="External"/><Relationship Id="rId1" Type="http://schemas.openxmlformats.org/officeDocument/2006/relationships/externalLinkPath" Target="/Mxs-egallardo/COMPA&#209;IAS%20GRUPO%20MZM/CasaMarzam/Impac%2096/DEP%209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Documents%20and%20Settings/edavante.MX/Desktop/5611%20Mov.%20de%20Act.%20Fijo%20y%20Dep'n%20Acu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M GLOBAL"/>
      <sheetName val="BIMESTRAL"/>
      <sheetName val="Hoja1"/>
      <sheetName val="ACUMUALDO GLOBAL"/>
      <sheetName val="ACUMULADO X BLOQUE"/>
      <sheetName val="DESGLOSADO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Altas-Bajas"/>
      <sheetName val="Reporte"/>
      <sheetName val="MAQ.EQ. "/>
      <sheetName val="EQ.OF "/>
      <sheetName val="EQ.TRANS "/>
      <sheetName val="EQ.COMP "/>
      <sheetName val="GTOSINST"/>
      <sheetName val="Gastos inst nva amort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MMA"/>
      <sheetName val="Verificación de Activos"/>
      <sheetName val="Revision de altas"/>
      <sheetName val="Amarre Deprec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ueba global del IMSS"/>
      <sheetName val="B9831944101"/>
      <sheetName val="Y5623454104"/>
      <sheetName val="E4971102104"/>
      <sheetName val="D3818318106"/>
      <sheetName val="B6151540105"/>
      <sheetName val="L4316819108"/>
      <sheetName val="E5349151103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Requerimientos"/>
      <sheetName val="Balanza dic08"/>
      <sheetName val="Formato 1"/>
      <sheetName val="Formato 2"/>
      <sheetName val="Formato 3"/>
      <sheetName val="IMPTS A FAVOR"/>
      <sheetName val="IVA A FAVOR 2008"/>
      <sheetName val="IVA A FAVOR 2007"/>
      <sheetName val="Formato 10-G"/>
      <sheetName val="IVA A FAVOR 2005"/>
      <sheetName val="IMPUEST-07"/>
      <sheetName val="Formato 4"/>
      <sheetName val="Formato 5"/>
      <sheetName val="Gastos por amortizar"/>
      <sheetName val="Formato 6"/>
      <sheetName val="Formato 7"/>
      <sheetName val="Formato 7-A"/>
      <sheetName val="Formato 7-B"/>
      <sheetName val="Formato 7-C"/>
      <sheetName val="Formato 8"/>
      <sheetName val="Prov. resumen"/>
      <sheetName val="MBO Bonos"/>
      <sheetName val="Aguinaldo"/>
      <sheetName val="Comisiones "/>
      <sheetName val="PF y SC 08"/>
      <sheetName val="Formato 9"/>
      <sheetName val="Vaciado Declara"/>
      <sheetName val="Formato 10-A"/>
      <sheetName val="Cálculo de pp IETU"/>
      <sheetName val="I. Determinación ISR CU mzo"/>
      <sheetName val="Formato 10-B"/>
      <sheetName val="I. Determinación IVA Complem"/>
      <sheetName val="Formato 10-C"/>
      <sheetName val="Formato 10-D"/>
      <sheetName val="Formato 10-E (N-A)"/>
      <sheetName val="Formato 10-F"/>
      <sheetName val="Formato 10-H"/>
      <sheetName val="Formato 10-I"/>
      <sheetName val="Formato 10-J"/>
      <sheetName val="Formato 11"/>
      <sheetName val="Formato 11-A"/>
      <sheetName val="Formato 11-B"/>
      <sheetName val="Formato 11-C"/>
      <sheetName val="Formato 11-D"/>
      <sheetName val="Formato 12"/>
      <sheetName val="Formato 13"/>
      <sheetName val="Formato 14"/>
      <sheetName val="Formato 15"/>
      <sheetName val="Formato 16"/>
      <sheetName val="Formato 17"/>
      <sheetName val="Formato 18"/>
      <sheetName val="Formato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ucheo"/>
      <sheetName val="IMSS, SAR, INFONAVIT"/>
      <sheetName val="2% nómina"/>
      <sheetName val="Excesos e Insuficiencias"/>
      <sheetName val="Prueba global del IMSS"/>
      <sheetName val="XREF"/>
      <sheetName val="Tickmarks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cesos e insuficiencias"/>
      <sheetName val="Declaración múltiple"/>
      <sheetName val="2% nómina"/>
      <sheetName val="Cálculo de PP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LTIPLE"/>
      <sheetName val="RESUMEN CONSOLIDADO IMSS"/>
      <sheetName val="Global IMSS"/>
      <sheetName val="pago del 2%"/>
      <sheetName val="XREF"/>
      <sheetName val="Tickmark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S"/>
      <sheetName val="Cto. Vta."/>
      <sheetName val="Inv. Dic 00"/>
      <sheetName val="REEXP. CAPITAL"/>
      <sheetName val="REPOMO-00"/>
      <sheetName val="RESULTADOS"/>
      <sheetName val="3ER .DOCTO. "/>
      <sheetName val="A.F. RESUMEN"/>
      <sheetName val="activo fijo"/>
      <sheetName val="Act.FijoDiferido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Resultado fiscal"/>
      <sheetName val="ingresos y gastos"/>
      <sheetName val="actlz pérdida"/>
      <sheetName val="actlz ISR a favor"/>
      <sheetName val="Concil Cont Fis"/>
      <sheetName val="AJUSTE"/>
      <sheetName val="Balanzas anuales"/>
      <sheetName val="Balanzas ctas dólares"/>
      <sheetName val="I.A."/>
      <sheetName val="Prom I.A."/>
      <sheetName val="coef Ut"/>
      <sheetName val="CUCA"/>
      <sheetName val="CUFIN"/>
      <sheetName val="nota IV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6411 SUFICIENCIAS"/>
      <sheetName val="6412 Pps."/>
      <sheetName val="IMSS_p "/>
      <sheetName val="6415-P. Global IMSS"/>
      <sheetName val="SAR E INFONAVIT_p "/>
      <sheetName val="Amarre de Iva"/>
      <sheetName val="Iva Trasladado cobrado en dic."/>
      <sheetName val="Iva Acreed. pag. en  Resum. dic"/>
      <sheetName val="IVA acred Cheques dic."/>
      <sheetName val="Pagos filiales dic"/>
      <sheetName val="varios dic"/>
      <sheetName val="2% NOMINA"/>
      <sheetName val="XREF"/>
      <sheetName val="Tickmarks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x.1 OBS "/>
      <sheetName val="x.2 DESC"/>
      <sheetName val="x.3 CCF"/>
      <sheetName val="x.4 RES FIS"/>
      <sheetName val="x.5 INGXMAQ"/>
      <sheetName val="x.6 ISR ACRED IMPAC"/>
      <sheetName val="x.7 PTU"/>
      <sheetName val="x.8 CU"/>
      <sheetName val="x.9 IMPAC "/>
      <sheetName val="x.10 BENEFICIO"/>
      <sheetName val="x.11 PTU DISM"/>
      <sheetName val="x.12 DEP FISCAL"/>
      <sheetName val="x.13 AAI"/>
      <sheetName val="x.14 PP ISR"/>
      <sheetName val="CUFIN"/>
      <sheetName val="BCE mxli"/>
      <sheetName val="ER mxli"/>
      <sheetName val="BCE DLL mxli"/>
      <sheetName val="BCE chih"/>
      <sheetName val="ER chih"/>
      <sheetName val="BCE DLL chih"/>
      <sheetName val="REV DLL chih"/>
      <sheetName val="REV DLL mxl"/>
      <sheetName val="INTG CTAS chih"/>
      <sheetName val="BURDER mxli"/>
      <sheetName val="AMVO mxli"/>
      <sheetName val="GASTOS mxli"/>
      <sheetName val="BURDEN"/>
      <sheetName val="ADMIN"/>
      <sheetName val="CTOVTA mxli"/>
      <sheetName val="x.20 ND"/>
      <sheetName val="NOM mxli"/>
      <sheetName val="NOM chih"/>
      <sheetName val="SUELDOS"/>
      <sheetName val="DIA FVO"/>
      <sheetName val=" PRIMA ANT"/>
      <sheetName val="VACACIONES"/>
      <sheetName val="OTRAS PROV"/>
      <sheetName val="ADEUDOS PF,ETC."/>
      <sheetName val="OTROS GTOS"/>
      <sheetName val="OTROSING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B"/>
      <sheetName val="Index"/>
      <sheetName val="P&amp;L"/>
      <sheetName val="BS &amp; Anal"/>
      <sheetName val="Summary"/>
      <sheetName val="Dept YTD"/>
      <sheetName val="Fixed Assets"/>
      <sheetName val="Bags"/>
      <sheetName val="Prepared"/>
      <sheetName val="CumBS"/>
      <sheetName val="CumP&amp;L"/>
      <sheetName val="Purchases"/>
      <sheetName val="Sales"/>
      <sheetName val="Dept 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XCONTROL98"/>
      <sheetName val="CODA98"/>
      <sheetName val="TaxProvision98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MON"/>
      <sheetName val="SILVERIO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ocas"/>
      <sheetName val="INVESTISSEMENTS"/>
      <sheetName val="Actif 31 Dec 00"/>
      <sheetName val="Passif 31 Dec 00"/>
      <sheetName val="SNenML30_06_01"/>
      <sheetName val="EdC.GR 2001"/>
      <sheetName val="EdC.HG 2001"/>
      <sheetName val="ECART DE CONV SYN.-GR"/>
      <sheetName val="ECART DE CONV SYN-HG"/>
      <sheetName val="CONSOLIDATION"/>
      <sheetName val="Actif 30 Jun 01"/>
      <sheetName val="DN_0701"/>
      <sheetName val="Point d'atterrissage July"/>
      <sheetName val="Passif 30 Jun 01"/>
      <sheetName val="DETTE NETTE"/>
      <sheetName val="Point d'atterrissage 6+6"/>
      <sheetName val="Point d'atterrissage 6+6 (2)"/>
      <sheetName val="Taux moyens"/>
      <sheetName val="Taux de changes"/>
      <sheetName val="July_data"/>
      <sheetName val="Sheet3"/>
      <sheetName val="Sheet1"/>
      <sheetName val="Sheet2"/>
      <sheetName val="DIVIDENDES"/>
      <sheetName val="RPG2000"/>
      <sheetName val="RPHG2000"/>
      <sheetName val="RES.PART GROUPE"/>
      <sheetName val="RES.PART H-G"/>
      <sheetName val="CONTROL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MARRE-RAM"/>
      <sheetName val="RAMON"/>
      <sheetName val="JULIO"/>
      <sheetName val="AGOSTO"/>
      <sheetName val="JUNIO"/>
      <sheetName val="SILVERIO"/>
      <sheetName val="S-CDIC"/>
      <sheetName val="S-CH-DIC"/>
      <sheetName val="S-CLIE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T-22"/>
      <sheetName val="EF-1"/>
      <sheetName val="EF-2"/>
      <sheetName val="EF-3"/>
      <sheetName val="EF-16 SEPT 05"/>
      <sheetName val="EF-16 CIERRE 2004"/>
      <sheetName val="EF-16 2004"/>
      <sheetName val="EF-16 DIC 05"/>
      <sheetName val="A-10"/>
      <sheetName val="A"/>
      <sheetName val="A-1-A"/>
      <sheetName val="A-20"/>
      <sheetName val="A-21"/>
      <sheetName val="A-22"/>
      <sheetName val="B"/>
      <sheetName val="B-5"/>
      <sheetName val="B-10"/>
      <sheetName val="B-11"/>
      <sheetName val="B-12"/>
      <sheetName val="B-20"/>
      <sheetName val="B-21"/>
      <sheetName val="B-50"/>
      <sheetName val="B-60"/>
      <sheetName val="B-90"/>
      <sheetName val="B-91"/>
      <sheetName val="C"/>
      <sheetName val="C-1"/>
      <sheetName val="C-2"/>
      <sheetName val="C-3"/>
      <sheetName val="C-4"/>
      <sheetName val="C-5"/>
      <sheetName val="C-6"/>
      <sheetName val="C-7"/>
      <sheetName val="C-8"/>
      <sheetName val="C-10"/>
      <sheetName val="C-12"/>
      <sheetName val="C-4-F"/>
      <sheetName val="C-5-F"/>
      <sheetName val="C-7-F"/>
      <sheetName val="C-8-F"/>
      <sheetName val="C-9-F"/>
      <sheetName val="C-10-F"/>
      <sheetName val="C-11-F"/>
      <sheetName val="C-12-F"/>
      <sheetName val="C-13-F"/>
      <sheetName val="U.V"/>
      <sheetName val="U.V-1"/>
      <sheetName val="U.V-3"/>
      <sheetName val="U.V-4"/>
      <sheetName val="U.V-5"/>
      <sheetName val="U.V.-8"/>
      <sheetName val="U.V-9"/>
      <sheetName val="U.V-10"/>
      <sheetName val="U.V-11"/>
      <sheetName val="V-91"/>
      <sheetName val="W"/>
      <sheetName val="W-10"/>
      <sheetName val="W-20"/>
      <sheetName val="W-25"/>
      <sheetName val="W-26"/>
      <sheetName val="AA"/>
      <sheetName val="AA MATRIZ"/>
      <sheetName val="AA-5"/>
      <sheetName val="AA-5 FINAL"/>
      <sheetName val="AA-6"/>
      <sheetName val="AA-7"/>
      <sheetName val="BB"/>
      <sheetName val="BB-10"/>
      <sheetName val="BB-20"/>
      <sheetName val="BB-30"/>
      <sheetName val="CC"/>
      <sheetName val="CC-10"/>
      <sheetName val="CC-13"/>
      <sheetName val="CC-13F"/>
      <sheetName val="CC-13-1"/>
      <sheetName val="CC-14"/>
      <sheetName val="CC-14F"/>
      <sheetName val="CC-14-1"/>
      <sheetName val="CC-14-2"/>
      <sheetName val="CC-20"/>
      <sheetName val="CC-30"/>
      <sheetName val="CC-32"/>
      <sheetName val="CC-33"/>
      <sheetName val="CC-34"/>
      <sheetName val="CC-35"/>
      <sheetName val="DD"/>
      <sheetName val="DD-10"/>
      <sheetName val="DD-11"/>
      <sheetName val="DD-12"/>
      <sheetName val="DD-30"/>
      <sheetName val="DD-40"/>
      <sheetName val="DD-41"/>
      <sheetName val="DD-42"/>
      <sheetName val="FF"/>
      <sheetName val="FF-30"/>
      <sheetName val="FF-31"/>
      <sheetName val="FF-31-2"/>
      <sheetName val="FF-31-3"/>
      <sheetName val="FF-32"/>
      <sheetName val="FF-32-1"/>
      <sheetName val="FF-33"/>
      <sheetName val="LL"/>
      <sheetName val="SS"/>
      <sheetName val="10"/>
      <sheetName val="10.10"/>
      <sheetName val="20"/>
      <sheetName val="25"/>
      <sheetName val="25-40"/>
      <sheetName val="31"/>
      <sheetName val="60"/>
      <sheetName val="70"/>
      <sheetName val="90"/>
      <sheetName val="GLTRBL4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C"/>
      <sheetName val="CASA"/>
      <sheetName val="LEON"/>
      <sheetName val="GUAD"/>
      <sheetName val="IA MNTE"/>
      <sheetName val="IMPAC VHS"/>
      <sheetName val="IMPAC MTY"/>
      <sheetName val="ISR MTY"/>
      <sheetName val="ISR VHS"/>
      <sheetName val="ISR MNTE"/>
      <sheetName val="INPC"/>
      <sheetName val="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 A F"/>
      <sheetName val="MMA S.I."/>
      <sheetName val="Verificación de Activos"/>
      <sheetName val="Revisión altas"/>
      <sheetName val="Dep oct 03"/>
      <sheetName val="XREF"/>
      <sheetName val="Tickmarks"/>
      <sheetName val="Conexión Dic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8T14:20:04.047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 0 24575,'0'0'0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6:16.8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1 24575,'0'0'0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6:22.4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24575,'0'0'0</inkml:trace>
  <inkml:trace contextRef="#ctx0" brushRef="#br0" timeOffset="715">68 125 24575,'0'0'0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6:41.7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26 109 24575,'0'0'0</inkml:trace>
  <inkml:trace contextRef="#ctx0" brushRef="#br0" timeOffset="706">0 0 24575,'0'0'0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9:17.2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24575,'0'0'0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9:18.5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24575,'0'0'0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27T21:09:24.926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1 1 24575,'0'0'0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27T21:09:25.256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0 1 24575,'0'0'0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27T21:09:29.538"/>
    </inkml:context>
    <inkml:brush xml:id="br0">
      <inkml:brushProperty name="width" value="0.05" units="cm"/>
      <inkml:brushProperty name="height" value="0.05" units="cm"/>
      <inkml:brushProperty name="color" value="#004F8B"/>
    </inkml:brush>
  </inkml:definitions>
  <inkml:trace contextRef="#ctx0" brushRef="#br0">0 1 24575,'0'0'0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8:11.00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3462 788 6575,'-1'34'-84,"2"-26"522,0 2-438,0-12 3482,-6-11-3392,2 5 90,-10-15-180,6 14 0,-6-8 0,9 11 0,-3-3 0,4 7-270,1 1 90,4 5 0,2 1-90,3 2-269,13 5 449,-5-4-450,-8-6 526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58:19.52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1678 58 9938,'1'-5'203,"2"-11"-23,-1 10-90,-1-1 0,0 3 0,1 0 0,-2 0-90,1 1 270,-1-1 0,0 1 719,0 1-899,-2 8 0,1 1 0,-2 8 90,-1 7-180,3-14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8T14:20:00.650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0 377 24575,'0'0'0</inkml:trace>
  <inkml:trace contextRef="#ctx0" brushRef="#br0" timeOffset="1811">1316 417 24575,'0'0'0</inkml:trace>
  <inkml:trace contextRef="#ctx0" brushRef="#br0" timeOffset="2239">1408 0 24575,'0'0'0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8T14:48:00.298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 0 24575,'0'0'0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8T14:48:00.300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0 377 24575,'0'0'0</inkml:trace>
  <inkml:trace contextRef="#ctx0" brushRef="#br0" timeOffset="1">1316 417 24575,'0'0'0</inkml:trace>
  <inkml:trace contextRef="#ctx0" brushRef="#br0" timeOffset="2">1408 0 24575,'0'0'0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8T15:43:02.030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 0 24575,'0'0'0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8T15:43:02.032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0 377 24575,'0'0'0</inkml:trace>
  <inkml:trace contextRef="#ctx0" brushRef="#br0" timeOffset="1">1316 417 24575,'0'0'0</inkml:trace>
  <inkml:trace contextRef="#ctx0" brushRef="#br0" timeOffset="2">1408 0 24575,'0'0'0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8T17:09:24.119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 0 24575,'0'0'0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5-08T17:09:24.120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0 377 24575,'0'0'0</inkml:trace>
  <inkml:trace contextRef="#ctx0" brushRef="#br0" timeOffset="1">1316 417 24575,'0'0'0</inkml:trace>
  <inkml:trace contextRef="#ctx0" brushRef="#br0" timeOffset="2">1408 0 24575,'0'0'0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07T23:47:58.94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48 6543,'6'-4'450,"-1"-1"-360,-1 3 0,-1-1-90,0 1 0,0 0 0,0-1 0,1 0 0,0-1-360,0-2 180,-2 4 0,1-4-668,-1 4 0,-1 0 0,1 0 0</inkml:trace>
</inkml: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FE8C6-9674-46C4-ADA3-B3049B0DF2B2}">
  <dimension ref="B4:K38"/>
  <sheetViews>
    <sheetView workbookViewId="0">
      <selection activeCell="J11" sqref="J11"/>
    </sheetView>
  </sheetViews>
  <sheetFormatPr baseColWidth="10" defaultColWidth="11.33203125" defaultRowHeight="15"/>
  <cols>
    <col min="1" max="1" width="2.1640625" style="1" customWidth="1"/>
    <col min="2" max="5" width="11.33203125" style="1"/>
    <col min="6" max="6" width="15.33203125" style="1" customWidth="1"/>
    <col min="7" max="7" width="1.6640625" style="1" customWidth="1"/>
    <col min="8" max="8" width="12.6640625" style="1" bestFit="1" customWidth="1"/>
    <col min="9" max="9" width="1.1640625" style="1" customWidth="1"/>
    <col min="10" max="16384" width="11.33203125" style="1"/>
  </cols>
  <sheetData>
    <row r="4" spans="2:11" ht="19">
      <c r="B4" s="2" t="s">
        <v>0</v>
      </c>
    </row>
    <row r="5" spans="2:11" ht="19">
      <c r="B5" s="2" t="s">
        <v>1</v>
      </c>
    </row>
    <row r="6" spans="2:11">
      <c r="B6" s="1" t="s">
        <v>2</v>
      </c>
    </row>
    <row r="9" spans="2:11">
      <c r="H9" s="108" t="s">
        <v>3</v>
      </c>
      <c r="I9" s="108"/>
      <c r="J9" s="108"/>
    </row>
    <row r="10" spans="2:11">
      <c r="H10" s="3">
        <v>43100</v>
      </c>
      <c r="J10" s="3">
        <v>42735</v>
      </c>
    </row>
    <row r="12" spans="2:11">
      <c r="H12" s="4"/>
      <c r="I12" s="4"/>
      <c r="J12" s="4"/>
    </row>
    <row r="13" spans="2:11">
      <c r="C13" s="1" t="s">
        <v>4</v>
      </c>
      <c r="H13" s="5"/>
      <c r="I13" s="5"/>
      <c r="J13" s="5"/>
    </row>
    <row r="14" spans="2:11">
      <c r="C14" s="1" t="s">
        <v>5</v>
      </c>
      <c r="H14" s="7"/>
      <c r="I14" s="4"/>
      <c r="J14" s="7"/>
      <c r="K14" s="4"/>
    </row>
    <row r="15" spans="2:11">
      <c r="D15" s="6" t="s">
        <v>6</v>
      </c>
      <c r="H15" s="4"/>
      <c r="I15" s="4"/>
      <c r="J15" s="4"/>
      <c r="K15" s="4"/>
    </row>
    <row r="16" spans="2:11">
      <c r="H16" s="4"/>
      <c r="I16" s="4"/>
      <c r="J16" s="4"/>
      <c r="K16" s="4"/>
    </row>
    <row r="17" spans="3:11">
      <c r="C17" s="1" t="s">
        <v>7</v>
      </c>
      <c r="H17" s="7"/>
      <c r="I17" s="4"/>
      <c r="J17" s="7"/>
      <c r="K17" s="4"/>
    </row>
    <row r="18" spans="3:11">
      <c r="D18" s="6" t="s">
        <v>8</v>
      </c>
      <c r="H18" s="8"/>
      <c r="I18" s="4"/>
      <c r="J18" s="8"/>
      <c r="K18" s="4"/>
    </row>
    <row r="19" spans="3:11">
      <c r="H19" s="4"/>
      <c r="I19" s="4"/>
      <c r="J19" s="4"/>
      <c r="K19" s="4"/>
    </row>
    <row r="20" spans="3:11">
      <c r="C20" s="1" t="s">
        <v>9</v>
      </c>
      <c r="H20" s="4"/>
      <c r="I20" s="4"/>
      <c r="J20" s="4"/>
      <c r="K20" s="4"/>
    </row>
    <row r="21" spans="3:11">
      <c r="C21" s="1" t="s">
        <v>10</v>
      </c>
      <c r="H21" s="7"/>
      <c r="I21" s="4"/>
      <c r="J21" s="7"/>
      <c r="K21" s="4"/>
    </row>
    <row r="22" spans="3:11">
      <c r="D22" s="6" t="s">
        <v>11</v>
      </c>
      <c r="H22" s="4"/>
      <c r="I22" s="4"/>
      <c r="J22" s="4"/>
      <c r="K22" s="4"/>
    </row>
    <row r="23" spans="3:11">
      <c r="H23" s="4"/>
      <c r="I23" s="4"/>
      <c r="J23" s="4"/>
      <c r="K23" s="4"/>
    </row>
    <row r="24" spans="3:11">
      <c r="C24" s="1" t="s">
        <v>12</v>
      </c>
      <c r="H24" s="7"/>
      <c r="I24" s="4"/>
      <c r="J24" s="7"/>
      <c r="K24" s="4"/>
    </row>
    <row r="25" spans="3:11">
      <c r="D25" s="6" t="s">
        <v>13</v>
      </c>
      <c r="H25" s="4"/>
      <c r="I25" s="4"/>
      <c r="J25" s="4"/>
      <c r="K25" s="4"/>
    </row>
    <row r="26" spans="3:11">
      <c r="H26" s="4"/>
      <c r="I26" s="4"/>
      <c r="J26" s="4"/>
      <c r="K26" s="4"/>
    </row>
    <row r="27" spans="3:11">
      <c r="C27" s="1" t="s">
        <v>14</v>
      </c>
      <c r="H27" s="4"/>
      <c r="I27" s="4"/>
      <c r="J27" s="4"/>
      <c r="K27" s="4"/>
    </row>
    <row r="28" spans="3:11" ht="16" thickBot="1">
      <c r="D28" s="6" t="s">
        <v>15</v>
      </c>
      <c r="H28" s="9"/>
      <c r="I28" s="4"/>
      <c r="J28" s="9"/>
      <c r="K28" s="4"/>
    </row>
    <row r="29" spans="3:11" ht="16" thickTop="1">
      <c r="H29" s="4"/>
      <c r="I29" s="4"/>
      <c r="J29" s="4"/>
      <c r="K29" s="4"/>
    </row>
    <row r="30" spans="3:11">
      <c r="C30" s="6" t="s">
        <v>16</v>
      </c>
      <c r="H30" s="4"/>
      <c r="I30" s="4"/>
      <c r="J30" s="4"/>
      <c r="K30" s="4"/>
    </row>
    <row r="31" spans="3:11">
      <c r="D31" s="1" t="s">
        <v>17</v>
      </c>
      <c r="H31" s="5"/>
      <c r="I31" s="11"/>
      <c r="J31" s="5"/>
      <c r="K31" s="4"/>
    </row>
    <row r="32" spans="3:11">
      <c r="D32" s="1" t="s">
        <v>18</v>
      </c>
      <c r="H32" s="4"/>
      <c r="I32" s="4"/>
      <c r="J32" s="4"/>
      <c r="K32" s="4"/>
    </row>
    <row r="33" spans="3:11" ht="16" thickBot="1">
      <c r="D33" s="6" t="s">
        <v>19</v>
      </c>
      <c r="H33" s="9"/>
      <c r="I33" s="4"/>
      <c r="J33" s="9"/>
      <c r="K33" s="4"/>
    </row>
    <row r="34" spans="3:11" ht="16" thickTop="1">
      <c r="H34" s="4"/>
      <c r="I34" s="4"/>
      <c r="J34" s="4"/>
    </row>
    <row r="35" spans="3:11">
      <c r="C35" s="6" t="s">
        <v>20</v>
      </c>
      <c r="H35" s="10"/>
      <c r="I35" s="4"/>
      <c r="J35" s="4"/>
    </row>
    <row r="36" spans="3:11">
      <c r="H36" s="4"/>
      <c r="I36" s="4"/>
      <c r="J36" s="4"/>
    </row>
    <row r="37" spans="3:11">
      <c r="H37" s="4"/>
      <c r="I37" s="4"/>
      <c r="J37" s="4"/>
    </row>
    <row r="38" spans="3:11">
      <c r="H38" s="4"/>
      <c r="I38" s="4"/>
      <c r="J38" s="4"/>
    </row>
  </sheetData>
  <mergeCells count="1">
    <mergeCell ref="H9:J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CDDB2-6CD2-424F-AA3D-919A86813F85}">
  <sheetPr>
    <pageSetUpPr fitToPage="1"/>
  </sheetPr>
  <dimension ref="A1:S80"/>
  <sheetViews>
    <sheetView showGridLines="0" topLeftCell="A2" zoomScale="150" zoomScaleNormal="90" workbookViewId="0">
      <selection activeCell="J27" sqref="J27:J28"/>
    </sheetView>
  </sheetViews>
  <sheetFormatPr baseColWidth="10" defaultColWidth="11.5" defaultRowHeight="13"/>
  <cols>
    <col min="1" max="1" width="2.83203125" style="21" customWidth="1"/>
    <col min="2" max="2" width="21.1640625" style="21" customWidth="1"/>
    <col min="3" max="3" width="2.5" style="21" customWidth="1"/>
    <col min="4" max="4" width="23.83203125" style="23" customWidth="1"/>
    <col min="5" max="5" width="7.33203125" style="23" customWidth="1"/>
    <col min="6" max="6" width="20.83203125" style="23" customWidth="1"/>
    <col min="7" max="7" width="2" style="23" customWidth="1"/>
    <col min="8" max="8" width="18.83203125" style="23" customWidth="1"/>
    <col min="9" max="9" width="2.83203125" style="23" customWidth="1"/>
    <col min="10" max="10" width="16" style="23" customWidth="1"/>
    <col min="11" max="11" width="2.83203125" style="23" customWidth="1"/>
    <col min="12" max="13" width="11.5" style="23" customWidth="1"/>
    <col min="14" max="14" width="11.5" style="21"/>
    <col min="15" max="19" width="11.5" style="106"/>
    <col min="20" max="242" width="11.5" style="21"/>
    <col min="243" max="243" width="2.83203125" style="21" customWidth="1"/>
    <col min="244" max="244" width="21.1640625" style="21" customWidth="1"/>
    <col min="245" max="245" width="2.5" style="21" customWidth="1"/>
    <col min="246" max="246" width="23.83203125" style="21" customWidth="1"/>
    <col min="247" max="247" width="7.33203125" style="21" customWidth="1"/>
    <col min="248" max="248" width="20.83203125" style="21" customWidth="1"/>
    <col min="249" max="249" width="2" style="21" customWidth="1"/>
    <col min="250" max="250" width="18.83203125" style="21" customWidth="1"/>
    <col min="251" max="251" width="2.83203125" style="21" customWidth="1"/>
    <col min="252" max="252" width="16" style="21" customWidth="1"/>
    <col min="253" max="253" width="2.83203125" style="21" customWidth="1"/>
    <col min="254" max="254" width="11.5" style="21"/>
    <col min="255" max="255" width="12" style="21" bestFit="1" customWidth="1"/>
    <col min="256" max="498" width="11.5" style="21"/>
    <col min="499" max="499" width="2.83203125" style="21" customWidth="1"/>
    <col min="500" max="500" width="21.1640625" style="21" customWidth="1"/>
    <col min="501" max="501" width="2.5" style="21" customWidth="1"/>
    <col min="502" max="502" width="23.83203125" style="21" customWidth="1"/>
    <col min="503" max="503" width="7.33203125" style="21" customWidth="1"/>
    <col min="504" max="504" width="20.83203125" style="21" customWidth="1"/>
    <col min="505" max="505" width="2" style="21" customWidth="1"/>
    <col min="506" max="506" width="18.83203125" style="21" customWidth="1"/>
    <col min="507" max="507" width="2.83203125" style="21" customWidth="1"/>
    <col min="508" max="508" width="16" style="21" customWidth="1"/>
    <col min="509" max="509" width="2.83203125" style="21" customWidth="1"/>
    <col min="510" max="510" width="11.5" style="21"/>
    <col min="511" max="511" width="12" style="21" bestFit="1" customWidth="1"/>
    <col min="512" max="754" width="11.5" style="21"/>
    <col min="755" max="755" width="2.83203125" style="21" customWidth="1"/>
    <col min="756" max="756" width="21.1640625" style="21" customWidth="1"/>
    <col min="757" max="757" width="2.5" style="21" customWidth="1"/>
    <col min="758" max="758" width="23.83203125" style="21" customWidth="1"/>
    <col min="759" max="759" width="7.33203125" style="21" customWidth="1"/>
    <col min="760" max="760" width="20.83203125" style="21" customWidth="1"/>
    <col min="761" max="761" width="2" style="21" customWidth="1"/>
    <col min="762" max="762" width="18.83203125" style="21" customWidth="1"/>
    <col min="763" max="763" width="2.83203125" style="21" customWidth="1"/>
    <col min="764" max="764" width="16" style="21" customWidth="1"/>
    <col min="765" max="765" width="2.83203125" style="21" customWidth="1"/>
    <col min="766" max="766" width="11.5" style="21"/>
    <col min="767" max="767" width="12" style="21" bestFit="1" customWidth="1"/>
    <col min="768" max="1010" width="11.5" style="21"/>
    <col min="1011" max="1011" width="2.83203125" style="21" customWidth="1"/>
    <col min="1012" max="1012" width="21.1640625" style="21" customWidth="1"/>
    <col min="1013" max="1013" width="2.5" style="21" customWidth="1"/>
    <col min="1014" max="1014" width="23.83203125" style="21" customWidth="1"/>
    <col min="1015" max="1015" width="7.33203125" style="21" customWidth="1"/>
    <col min="1016" max="1016" width="20.83203125" style="21" customWidth="1"/>
    <col min="1017" max="1017" width="2" style="21" customWidth="1"/>
    <col min="1018" max="1018" width="18.83203125" style="21" customWidth="1"/>
    <col min="1019" max="1019" width="2.83203125" style="21" customWidth="1"/>
    <col min="1020" max="1020" width="16" style="21" customWidth="1"/>
    <col min="1021" max="1021" width="2.83203125" style="21" customWidth="1"/>
    <col min="1022" max="1022" width="11.5" style="21"/>
    <col min="1023" max="1023" width="12" style="21" bestFit="1" customWidth="1"/>
    <col min="1024" max="1266" width="11.5" style="21"/>
    <col min="1267" max="1267" width="2.83203125" style="21" customWidth="1"/>
    <col min="1268" max="1268" width="21.1640625" style="21" customWidth="1"/>
    <col min="1269" max="1269" width="2.5" style="21" customWidth="1"/>
    <col min="1270" max="1270" width="23.83203125" style="21" customWidth="1"/>
    <col min="1271" max="1271" width="7.33203125" style="21" customWidth="1"/>
    <col min="1272" max="1272" width="20.83203125" style="21" customWidth="1"/>
    <col min="1273" max="1273" width="2" style="21" customWidth="1"/>
    <col min="1274" max="1274" width="18.83203125" style="21" customWidth="1"/>
    <col min="1275" max="1275" width="2.83203125" style="21" customWidth="1"/>
    <col min="1276" max="1276" width="16" style="21" customWidth="1"/>
    <col min="1277" max="1277" width="2.83203125" style="21" customWidth="1"/>
    <col min="1278" max="1278" width="11.5" style="21"/>
    <col min="1279" max="1279" width="12" style="21" bestFit="1" customWidth="1"/>
    <col min="1280" max="1522" width="11.5" style="21"/>
    <col min="1523" max="1523" width="2.83203125" style="21" customWidth="1"/>
    <col min="1524" max="1524" width="21.1640625" style="21" customWidth="1"/>
    <col min="1525" max="1525" width="2.5" style="21" customWidth="1"/>
    <col min="1526" max="1526" width="23.83203125" style="21" customWidth="1"/>
    <col min="1527" max="1527" width="7.33203125" style="21" customWidth="1"/>
    <col min="1528" max="1528" width="20.83203125" style="21" customWidth="1"/>
    <col min="1529" max="1529" width="2" style="21" customWidth="1"/>
    <col min="1530" max="1530" width="18.83203125" style="21" customWidth="1"/>
    <col min="1531" max="1531" width="2.83203125" style="21" customWidth="1"/>
    <col min="1532" max="1532" width="16" style="21" customWidth="1"/>
    <col min="1533" max="1533" width="2.83203125" style="21" customWidth="1"/>
    <col min="1534" max="1534" width="11.5" style="21"/>
    <col min="1535" max="1535" width="12" style="21" bestFit="1" customWidth="1"/>
    <col min="1536" max="1778" width="11.5" style="21"/>
    <col min="1779" max="1779" width="2.83203125" style="21" customWidth="1"/>
    <col min="1780" max="1780" width="21.1640625" style="21" customWidth="1"/>
    <col min="1781" max="1781" width="2.5" style="21" customWidth="1"/>
    <col min="1782" max="1782" width="23.83203125" style="21" customWidth="1"/>
    <col min="1783" max="1783" width="7.33203125" style="21" customWidth="1"/>
    <col min="1784" max="1784" width="20.83203125" style="21" customWidth="1"/>
    <col min="1785" max="1785" width="2" style="21" customWidth="1"/>
    <col min="1786" max="1786" width="18.83203125" style="21" customWidth="1"/>
    <col min="1787" max="1787" width="2.83203125" style="21" customWidth="1"/>
    <col min="1788" max="1788" width="16" style="21" customWidth="1"/>
    <col min="1789" max="1789" width="2.83203125" style="21" customWidth="1"/>
    <col min="1790" max="1790" width="11.5" style="21"/>
    <col min="1791" max="1791" width="12" style="21" bestFit="1" customWidth="1"/>
    <col min="1792" max="2034" width="11.5" style="21"/>
    <col min="2035" max="2035" width="2.83203125" style="21" customWidth="1"/>
    <col min="2036" max="2036" width="21.1640625" style="21" customWidth="1"/>
    <col min="2037" max="2037" width="2.5" style="21" customWidth="1"/>
    <col min="2038" max="2038" width="23.83203125" style="21" customWidth="1"/>
    <col min="2039" max="2039" width="7.33203125" style="21" customWidth="1"/>
    <col min="2040" max="2040" width="20.83203125" style="21" customWidth="1"/>
    <col min="2041" max="2041" width="2" style="21" customWidth="1"/>
    <col min="2042" max="2042" width="18.83203125" style="21" customWidth="1"/>
    <col min="2043" max="2043" width="2.83203125" style="21" customWidth="1"/>
    <col min="2044" max="2044" width="16" style="21" customWidth="1"/>
    <col min="2045" max="2045" width="2.83203125" style="21" customWidth="1"/>
    <col min="2046" max="2046" width="11.5" style="21"/>
    <col min="2047" max="2047" width="12" style="21" bestFit="1" customWidth="1"/>
    <col min="2048" max="2290" width="11.5" style="21"/>
    <col min="2291" max="2291" width="2.83203125" style="21" customWidth="1"/>
    <col min="2292" max="2292" width="21.1640625" style="21" customWidth="1"/>
    <col min="2293" max="2293" width="2.5" style="21" customWidth="1"/>
    <col min="2294" max="2294" width="23.83203125" style="21" customWidth="1"/>
    <col min="2295" max="2295" width="7.33203125" style="21" customWidth="1"/>
    <col min="2296" max="2296" width="20.83203125" style="21" customWidth="1"/>
    <col min="2297" max="2297" width="2" style="21" customWidth="1"/>
    <col min="2298" max="2298" width="18.83203125" style="21" customWidth="1"/>
    <col min="2299" max="2299" width="2.83203125" style="21" customWidth="1"/>
    <col min="2300" max="2300" width="16" style="21" customWidth="1"/>
    <col min="2301" max="2301" width="2.83203125" style="21" customWidth="1"/>
    <col min="2302" max="2302" width="11.5" style="21"/>
    <col min="2303" max="2303" width="12" style="21" bestFit="1" customWidth="1"/>
    <col min="2304" max="2546" width="11.5" style="21"/>
    <col min="2547" max="2547" width="2.83203125" style="21" customWidth="1"/>
    <col min="2548" max="2548" width="21.1640625" style="21" customWidth="1"/>
    <col min="2549" max="2549" width="2.5" style="21" customWidth="1"/>
    <col min="2550" max="2550" width="23.83203125" style="21" customWidth="1"/>
    <col min="2551" max="2551" width="7.33203125" style="21" customWidth="1"/>
    <col min="2552" max="2552" width="20.83203125" style="21" customWidth="1"/>
    <col min="2553" max="2553" width="2" style="21" customWidth="1"/>
    <col min="2554" max="2554" width="18.83203125" style="21" customWidth="1"/>
    <col min="2555" max="2555" width="2.83203125" style="21" customWidth="1"/>
    <col min="2556" max="2556" width="16" style="21" customWidth="1"/>
    <col min="2557" max="2557" width="2.83203125" style="21" customWidth="1"/>
    <col min="2558" max="2558" width="11.5" style="21"/>
    <col min="2559" max="2559" width="12" style="21" bestFit="1" customWidth="1"/>
    <col min="2560" max="2802" width="11.5" style="21"/>
    <col min="2803" max="2803" width="2.83203125" style="21" customWidth="1"/>
    <col min="2804" max="2804" width="21.1640625" style="21" customWidth="1"/>
    <col min="2805" max="2805" width="2.5" style="21" customWidth="1"/>
    <col min="2806" max="2806" width="23.83203125" style="21" customWidth="1"/>
    <col min="2807" max="2807" width="7.33203125" style="21" customWidth="1"/>
    <col min="2808" max="2808" width="20.83203125" style="21" customWidth="1"/>
    <col min="2809" max="2809" width="2" style="21" customWidth="1"/>
    <col min="2810" max="2810" width="18.83203125" style="21" customWidth="1"/>
    <col min="2811" max="2811" width="2.83203125" style="21" customWidth="1"/>
    <col min="2812" max="2812" width="16" style="21" customWidth="1"/>
    <col min="2813" max="2813" width="2.83203125" style="21" customWidth="1"/>
    <col min="2814" max="2814" width="11.5" style="21"/>
    <col min="2815" max="2815" width="12" style="21" bestFit="1" customWidth="1"/>
    <col min="2816" max="3058" width="11.5" style="21"/>
    <col min="3059" max="3059" width="2.83203125" style="21" customWidth="1"/>
    <col min="3060" max="3060" width="21.1640625" style="21" customWidth="1"/>
    <col min="3061" max="3061" width="2.5" style="21" customWidth="1"/>
    <col min="3062" max="3062" width="23.83203125" style="21" customWidth="1"/>
    <col min="3063" max="3063" width="7.33203125" style="21" customWidth="1"/>
    <col min="3064" max="3064" width="20.83203125" style="21" customWidth="1"/>
    <col min="3065" max="3065" width="2" style="21" customWidth="1"/>
    <col min="3066" max="3066" width="18.83203125" style="21" customWidth="1"/>
    <col min="3067" max="3067" width="2.83203125" style="21" customWidth="1"/>
    <col min="3068" max="3068" width="16" style="21" customWidth="1"/>
    <col min="3069" max="3069" width="2.83203125" style="21" customWidth="1"/>
    <col min="3070" max="3070" width="11.5" style="21"/>
    <col min="3071" max="3071" width="12" style="21" bestFit="1" customWidth="1"/>
    <col min="3072" max="3314" width="11.5" style="21"/>
    <col min="3315" max="3315" width="2.83203125" style="21" customWidth="1"/>
    <col min="3316" max="3316" width="21.1640625" style="21" customWidth="1"/>
    <col min="3317" max="3317" width="2.5" style="21" customWidth="1"/>
    <col min="3318" max="3318" width="23.83203125" style="21" customWidth="1"/>
    <col min="3319" max="3319" width="7.33203125" style="21" customWidth="1"/>
    <col min="3320" max="3320" width="20.83203125" style="21" customWidth="1"/>
    <col min="3321" max="3321" width="2" style="21" customWidth="1"/>
    <col min="3322" max="3322" width="18.83203125" style="21" customWidth="1"/>
    <col min="3323" max="3323" width="2.83203125" style="21" customWidth="1"/>
    <col min="3324" max="3324" width="16" style="21" customWidth="1"/>
    <col min="3325" max="3325" width="2.83203125" style="21" customWidth="1"/>
    <col min="3326" max="3326" width="11.5" style="21"/>
    <col min="3327" max="3327" width="12" style="21" bestFit="1" customWidth="1"/>
    <col min="3328" max="3570" width="11.5" style="21"/>
    <col min="3571" max="3571" width="2.83203125" style="21" customWidth="1"/>
    <col min="3572" max="3572" width="21.1640625" style="21" customWidth="1"/>
    <col min="3573" max="3573" width="2.5" style="21" customWidth="1"/>
    <col min="3574" max="3574" width="23.83203125" style="21" customWidth="1"/>
    <col min="3575" max="3575" width="7.33203125" style="21" customWidth="1"/>
    <col min="3576" max="3576" width="20.83203125" style="21" customWidth="1"/>
    <col min="3577" max="3577" width="2" style="21" customWidth="1"/>
    <col min="3578" max="3578" width="18.83203125" style="21" customWidth="1"/>
    <col min="3579" max="3579" width="2.83203125" style="21" customWidth="1"/>
    <col min="3580" max="3580" width="16" style="21" customWidth="1"/>
    <col min="3581" max="3581" width="2.83203125" style="21" customWidth="1"/>
    <col min="3582" max="3582" width="11.5" style="21"/>
    <col min="3583" max="3583" width="12" style="21" bestFit="1" customWidth="1"/>
    <col min="3584" max="3826" width="11.5" style="21"/>
    <col min="3827" max="3827" width="2.83203125" style="21" customWidth="1"/>
    <col min="3828" max="3828" width="21.1640625" style="21" customWidth="1"/>
    <col min="3829" max="3829" width="2.5" style="21" customWidth="1"/>
    <col min="3830" max="3830" width="23.83203125" style="21" customWidth="1"/>
    <col min="3831" max="3831" width="7.33203125" style="21" customWidth="1"/>
    <col min="3832" max="3832" width="20.83203125" style="21" customWidth="1"/>
    <col min="3833" max="3833" width="2" style="21" customWidth="1"/>
    <col min="3834" max="3834" width="18.83203125" style="21" customWidth="1"/>
    <col min="3835" max="3835" width="2.83203125" style="21" customWidth="1"/>
    <col min="3836" max="3836" width="16" style="21" customWidth="1"/>
    <col min="3837" max="3837" width="2.83203125" style="21" customWidth="1"/>
    <col min="3838" max="3838" width="11.5" style="21"/>
    <col min="3839" max="3839" width="12" style="21" bestFit="1" customWidth="1"/>
    <col min="3840" max="4082" width="11.5" style="21"/>
    <col min="4083" max="4083" width="2.83203125" style="21" customWidth="1"/>
    <col min="4084" max="4084" width="21.1640625" style="21" customWidth="1"/>
    <col min="4085" max="4085" width="2.5" style="21" customWidth="1"/>
    <col min="4086" max="4086" width="23.83203125" style="21" customWidth="1"/>
    <col min="4087" max="4087" width="7.33203125" style="21" customWidth="1"/>
    <col min="4088" max="4088" width="20.83203125" style="21" customWidth="1"/>
    <col min="4089" max="4089" width="2" style="21" customWidth="1"/>
    <col min="4090" max="4090" width="18.83203125" style="21" customWidth="1"/>
    <col min="4091" max="4091" width="2.83203125" style="21" customWidth="1"/>
    <col min="4092" max="4092" width="16" style="21" customWidth="1"/>
    <col min="4093" max="4093" width="2.83203125" style="21" customWidth="1"/>
    <col min="4094" max="4094" width="11.5" style="21"/>
    <col min="4095" max="4095" width="12" style="21" bestFit="1" customWidth="1"/>
    <col min="4096" max="4338" width="11.5" style="21"/>
    <col min="4339" max="4339" width="2.83203125" style="21" customWidth="1"/>
    <col min="4340" max="4340" width="21.1640625" style="21" customWidth="1"/>
    <col min="4341" max="4341" width="2.5" style="21" customWidth="1"/>
    <col min="4342" max="4342" width="23.83203125" style="21" customWidth="1"/>
    <col min="4343" max="4343" width="7.33203125" style="21" customWidth="1"/>
    <col min="4344" max="4344" width="20.83203125" style="21" customWidth="1"/>
    <col min="4345" max="4345" width="2" style="21" customWidth="1"/>
    <col min="4346" max="4346" width="18.83203125" style="21" customWidth="1"/>
    <col min="4347" max="4347" width="2.83203125" style="21" customWidth="1"/>
    <col min="4348" max="4348" width="16" style="21" customWidth="1"/>
    <col min="4349" max="4349" width="2.83203125" style="21" customWidth="1"/>
    <col min="4350" max="4350" width="11.5" style="21"/>
    <col min="4351" max="4351" width="12" style="21" bestFit="1" customWidth="1"/>
    <col min="4352" max="4594" width="11.5" style="21"/>
    <col min="4595" max="4595" width="2.83203125" style="21" customWidth="1"/>
    <col min="4596" max="4596" width="21.1640625" style="21" customWidth="1"/>
    <col min="4597" max="4597" width="2.5" style="21" customWidth="1"/>
    <col min="4598" max="4598" width="23.83203125" style="21" customWidth="1"/>
    <col min="4599" max="4599" width="7.33203125" style="21" customWidth="1"/>
    <col min="4600" max="4600" width="20.83203125" style="21" customWidth="1"/>
    <col min="4601" max="4601" width="2" style="21" customWidth="1"/>
    <col min="4602" max="4602" width="18.83203125" style="21" customWidth="1"/>
    <col min="4603" max="4603" width="2.83203125" style="21" customWidth="1"/>
    <col min="4604" max="4604" width="16" style="21" customWidth="1"/>
    <col min="4605" max="4605" width="2.83203125" style="21" customWidth="1"/>
    <col min="4606" max="4606" width="11.5" style="21"/>
    <col min="4607" max="4607" width="12" style="21" bestFit="1" customWidth="1"/>
    <col min="4608" max="4850" width="11.5" style="21"/>
    <col min="4851" max="4851" width="2.83203125" style="21" customWidth="1"/>
    <col min="4852" max="4852" width="21.1640625" style="21" customWidth="1"/>
    <col min="4853" max="4853" width="2.5" style="21" customWidth="1"/>
    <col min="4854" max="4854" width="23.83203125" style="21" customWidth="1"/>
    <col min="4855" max="4855" width="7.33203125" style="21" customWidth="1"/>
    <col min="4856" max="4856" width="20.83203125" style="21" customWidth="1"/>
    <col min="4857" max="4857" width="2" style="21" customWidth="1"/>
    <col min="4858" max="4858" width="18.83203125" style="21" customWidth="1"/>
    <col min="4859" max="4859" width="2.83203125" style="21" customWidth="1"/>
    <col min="4860" max="4860" width="16" style="21" customWidth="1"/>
    <col min="4861" max="4861" width="2.83203125" style="21" customWidth="1"/>
    <col min="4862" max="4862" width="11.5" style="21"/>
    <col min="4863" max="4863" width="12" style="21" bestFit="1" customWidth="1"/>
    <col min="4864" max="5106" width="11.5" style="21"/>
    <col min="5107" max="5107" width="2.83203125" style="21" customWidth="1"/>
    <col min="5108" max="5108" width="21.1640625" style="21" customWidth="1"/>
    <col min="5109" max="5109" width="2.5" style="21" customWidth="1"/>
    <col min="5110" max="5110" width="23.83203125" style="21" customWidth="1"/>
    <col min="5111" max="5111" width="7.33203125" style="21" customWidth="1"/>
    <col min="5112" max="5112" width="20.83203125" style="21" customWidth="1"/>
    <col min="5113" max="5113" width="2" style="21" customWidth="1"/>
    <col min="5114" max="5114" width="18.83203125" style="21" customWidth="1"/>
    <col min="5115" max="5115" width="2.83203125" style="21" customWidth="1"/>
    <col min="5116" max="5116" width="16" style="21" customWidth="1"/>
    <col min="5117" max="5117" width="2.83203125" style="21" customWidth="1"/>
    <col min="5118" max="5118" width="11.5" style="21"/>
    <col min="5119" max="5119" width="12" style="21" bestFit="1" customWidth="1"/>
    <col min="5120" max="5362" width="11.5" style="21"/>
    <col min="5363" max="5363" width="2.83203125" style="21" customWidth="1"/>
    <col min="5364" max="5364" width="21.1640625" style="21" customWidth="1"/>
    <col min="5365" max="5365" width="2.5" style="21" customWidth="1"/>
    <col min="5366" max="5366" width="23.83203125" style="21" customWidth="1"/>
    <col min="5367" max="5367" width="7.33203125" style="21" customWidth="1"/>
    <col min="5368" max="5368" width="20.83203125" style="21" customWidth="1"/>
    <col min="5369" max="5369" width="2" style="21" customWidth="1"/>
    <col min="5370" max="5370" width="18.83203125" style="21" customWidth="1"/>
    <col min="5371" max="5371" width="2.83203125" style="21" customWidth="1"/>
    <col min="5372" max="5372" width="16" style="21" customWidth="1"/>
    <col min="5373" max="5373" width="2.83203125" style="21" customWidth="1"/>
    <col min="5374" max="5374" width="11.5" style="21"/>
    <col min="5375" max="5375" width="12" style="21" bestFit="1" customWidth="1"/>
    <col min="5376" max="5618" width="11.5" style="21"/>
    <col min="5619" max="5619" width="2.83203125" style="21" customWidth="1"/>
    <col min="5620" max="5620" width="21.1640625" style="21" customWidth="1"/>
    <col min="5621" max="5621" width="2.5" style="21" customWidth="1"/>
    <col min="5622" max="5622" width="23.83203125" style="21" customWidth="1"/>
    <col min="5623" max="5623" width="7.33203125" style="21" customWidth="1"/>
    <col min="5624" max="5624" width="20.83203125" style="21" customWidth="1"/>
    <col min="5625" max="5625" width="2" style="21" customWidth="1"/>
    <col min="5626" max="5626" width="18.83203125" style="21" customWidth="1"/>
    <col min="5627" max="5627" width="2.83203125" style="21" customWidth="1"/>
    <col min="5628" max="5628" width="16" style="21" customWidth="1"/>
    <col min="5629" max="5629" width="2.83203125" style="21" customWidth="1"/>
    <col min="5630" max="5630" width="11.5" style="21"/>
    <col min="5631" max="5631" width="12" style="21" bestFit="1" customWidth="1"/>
    <col min="5632" max="5874" width="11.5" style="21"/>
    <col min="5875" max="5875" width="2.83203125" style="21" customWidth="1"/>
    <col min="5876" max="5876" width="21.1640625" style="21" customWidth="1"/>
    <col min="5877" max="5877" width="2.5" style="21" customWidth="1"/>
    <col min="5878" max="5878" width="23.83203125" style="21" customWidth="1"/>
    <col min="5879" max="5879" width="7.33203125" style="21" customWidth="1"/>
    <col min="5880" max="5880" width="20.83203125" style="21" customWidth="1"/>
    <col min="5881" max="5881" width="2" style="21" customWidth="1"/>
    <col min="5882" max="5882" width="18.83203125" style="21" customWidth="1"/>
    <col min="5883" max="5883" width="2.83203125" style="21" customWidth="1"/>
    <col min="5884" max="5884" width="16" style="21" customWidth="1"/>
    <col min="5885" max="5885" width="2.83203125" style="21" customWidth="1"/>
    <col min="5886" max="5886" width="11.5" style="21"/>
    <col min="5887" max="5887" width="12" style="21" bestFit="1" customWidth="1"/>
    <col min="5888" max="6130" width="11.5" style="21"/>
    <col min="6131" max="6131" width="2.83203125" style="21" customWidth="1"/>
    <col min="6132" max="6132" width="21.1640625" style="21" customWidth="1"/>
    <col min="6133" max="6133" width="2.5" style="21" customWidth="1"/>
    <col min="6134" max="6134" width="23.83203125" style="21" customWidth="1"/>
    <col min="6135" max="6135" width="7.33203125" style="21" customWidth="1"/>
    <col min="6136" max="6136" width="20.83203125" style="21" customWidth="1"/>
    <col min="6137" max="6137" width="2" style="21" customWidth="1"/>
    <col min="6138" max="6138" width="18.83203125" style="21" customWidth="1"/>
    <col min="6139" max="6139" width="2.83203125" style="21" customWidth="1"/>
    <col min="6140" max="6140" width="16" style="21" customWidth="1"/>
    <col min="6141" max="6141" width="2.83203125" style="21" customWidth="1"/>
    <col min="6142" max="6142" width="11.5" style="21"/>
    <col min="6143" max="6143" width="12" style="21" bestFit="1" customWidth="1"/>
    <col min="6144" max="6386" width="11.5" style="21"/>
    <col min="6387" max="6387" width="2.83203125" style="21" customWidth="1"/>
    <col min="6388" max="6388" width="21.1640625" style="21" customWidth="1"/>
    <col min="6389" max="6389" width="2.5" style="21" customWidth="1"/>
    <col min="6390" max="6390" width="23.83203125" style="21" customWidth="1"/>
    <col min="6391" max="6391" width="7.33203125" style="21" customWidth="1"/>
    <col min="6392" max="6392" width="20.83203125" style="21" customWidth="1"/>
    <col min="6393" max="6393" width="2" style="21" customWidth="1"/>
    <col min="6394" max="6394" width="18.83203125" style="21" customWidth="1"/>
    <col min="6395" max="6395" width="2.83203125" style="21" customWidth="1"/>
    <col min="6396" max="6396" width="16" style="21" customWidth="1"/>
    <col min="6397" max="6397" width="2.83203125" style="21" customWidth="1"/>
    <col min="6398" max="6398" width="11.5" style="21"/>
    <col min="6399" max="6399" width="12" style="21" bestFit="1" customWidth="1"/>
    <col min="6400" max="6642" width="11.5" style="21"/>
    <col min="6643" max="6643" width="2.83203125" style="21" customWidth="1"/>
    <col min="6644" max="6644" width="21.1640625" style="21" customWidth="1"/>
    <col min="6645" max="6645" width="2.5" style="21" customWidth="1"/>
    <col min="6646" max="6646" width="23.83203125" style="21" customWidth="1"/>
    <col min="6647" max="6647" width="7.33203125" style="21" customWidth="1"/>
    <col min="6648" max="6648" width="20.83203125" style="21" customWidth="1"/>
    <col min="6649" max="6649" width="2" style="21" customWidth="1"/>
    <col min="6650" max="6650" width="18.83203125" style="21" customWidth="1"/>
    <col min="6651" max="6651" width="2.83203125" style="21" customWidth="1"/>
    <col min="6652" max="6652" width="16" style="21" customWidth="1"/>
    <col min="6653" max="6653" width="2.83203125" style="21" customWidth="1"/>
    <col min="6654" max="6654" width="11.5" style="21"/>
    <col min="6655" max="6655" width="12" style="21" bestFit="1" customWidth="1"/>
    <col min="6656" max="6898" width="11.5" style="21"/>
    <col min="6899" max="6899" width="2.83203125" style="21" customWidth="1"/>
    <col min="6900" max="6900" width="21.1640625" style="21" customWidth="1"/>
    <col min="6901" max="6901" width="2.5" style="21" customWidth="1"/>
    <col min="6902" max="6902" width="23.83203125" style="21" customWidth="1"/>
    <col min="6903" max="6903" width="7.33203125" style="21" customWidth="1"/>
    <col min="6904" max="6904" width="20.83203125" style="21" customWidth="1"/>
    <col min="6905" max="6905" width="2" style="21" customWidth="1"/>
    <col min="6906" max="6906" width="18.83203125" style="21" customWidth="1"/>
    <col min="6907" max="6907" width="2.83203125" style="21" customWidth="1"/>
    <col min="6908" max="6908" width="16" style="21" customWidth="1"/>
    <col min="6909" max="6909" width="2.83203125" style="21" customWidth="1"/>
    <col min="6910" max="6910" width="11.5" style="21"/>
    <col min="6911" max="6911" width="12" style="21" bestFit="1" customWidth="1"/>
    <col min="6912" max="7154" width="11.5" style="21"/>
    <col min="7155" max="7155" width="2.83203125" style="21" customWidth="1"/>
    <col min="7156" max="7156" width="21.1640625" style="21" customWidth="1"/>
    <col min="7157" max="7157" width="2.5" style="21" customWidth="1"/>
    <col min="7158" max="7158" width="23.83203125" style="21" customWidth="1"/>
    <col min="7159" max="7159" width="7.33203125" style="21" customWidth="1"/>
    <col min="7160" max="7160" width="20.83203125" style="21" customWidth="1"/>
    <col min="7161" max="7161" width="2" style="21" customWidth="1"/>
    <col min="7162" max="7162" width="18.83203125" style="21" customWidth="1"/>
    <col min="7163" max="7163" width="2.83203125" style="21" customWidth="1"/>
    <col min="7164" max="7164" width="16" style="21" customWidth="1"/>
    <col min="7165" max="7165" width="2.83203125" style="21" customWidth="1"/>
    <col min="7166" max="7166" width="11.5" style="21"/>
    <col min="7167" max="7167" width="12" style="21" bestFit="1" customWidth="1"/>
    <col min="7168" max="7410" width="11.5" style="21"/>
    <col min="7411" max="7411" width="2.83203125" style="21" customWidth="1"/>
    <col min="7412" max="7412" width="21.1640625" style="21" customWidth="1"/>
    <col min="7413" max="7413" width="2.5" style="21" customWidth="1"/>
    <col min="7414" max="7414" width="23.83203125" style="21" customWidth="1"/>
    <col min="7415" max="7415" width="7.33203125" style="21" customWidth="1"/>
    <col min="7416" max="7416" width="20.83203125" style="21" customWidth="1"/>
    <col min="7417" max="7417" width="2" style="21" customWidth="1"/>
    <col min="7418" max="7418" width="18.83203125" style="21" customWidth="1"/>
    <col min="7419" max="7419" width="2.83203125" style="21" customWidth="1"/>
    <col min="7420" max="7420" width="16" style="21" customWidth="1"/>
    <col min="7421" max="7421" width="2.83203125" style="21" customWidth="1"/>
    <col min="7422" max="7422" width="11.5" style="21"/>
    <col min="7423" max="7423" width="12" style="21" bestFit="1" customWidth="1"/>
    <col min="7424" max="7666" width="11.5" style="21"/>
    <col min="7667" max="7667" width="2.83203125" style="21" customWidth="1"/>
    <col min="7668" max="7668" width="21.1640625" style="21" customWidth="1"/>
    <col min="7669" max="7669" width="2.5" style="21" customWidth="1"/>
    <col min="7670" max="7670" width="23.83203125" style="21" customWidth="1"/>
    <col min="7671" max="7671" width="7.33203125" style="21" customWidth="1"/>
    <col min="7672" max="7672" width="20.83203125" style="21" customWidth="1"/>
    <col min="7673" max="7673" width="2" style="21" customWidth="1"/>
    <col min="7674" max="7674" width="18.83203125" style="21" customWidth="1"/>
    <col min="7675" max="7675" width="2.83203125" style="21" customWidth="1"/>
    <col min="7676" max="7676" width="16" style="21" customWidth="1"/>
    <col min="7677" max="7677" width="2.83203125" style="21" customWidth="1"/>
    <col min="7678" max="7678" width="11.5" style="21"/>
    <col min="7679" max="7679" width="12" style="21" bestFit="1" customWidth="1"/>
    <col min="7680" max="7922" width="11.5" style="21"/>
    <col min="7923" max="7923" width="2.83203125" style="21" customWidth="1"/>
    <col min="7924" max="7924" width="21.1640625" style="21" customWidth="1"/>
    <col min="7925" max="7925" width="2.5" style="21" customWidth="1"/>
    <col min="7926" max="7926" width="23.83203125" style="21" customWidth="1"/>
    <col min="7927" max="7927" width="7.33203125" style="21" customWidth="1"/>
    <col min="7928" max="7928" width="20.83203125" style="21" customWidth="1"/>
    <col min="7929" max="7929" width="2" style="21" customWidth="1"/>
    <col min="7930" max="7930" width="18.83203125" style="21" customWidth="1"/>
    <col min="7931" max="7931" width="2.83203125" style="21" customWidth="1"/>
    <col min="7932" max="7932" width="16" style="21" customWidth="1"/>
    <col min="7933" max="7933" width="2.83203125" style="21" customWidth="1"/>
    <col min="7934" max="7934" width="11.5" style="21"/>
    <col min="7935" max="7935" width="12" style="21" bestFit="1" customWidth="1"/>
    <col min="7936" max="8178" width="11.5" style="21"/>
    <col min="8179" max="8179" width="2.83203125" style="21" customWidth="1"/>
    <col min="8180" max="8180" width="21.1640625" style="21" customWidth="1"/>
    <col min="8181" max="8181" width="2.5" style="21" customWidth="1"/>
    <col min="8182" max="8182" width="23.83203125" style="21" customWidth="1"/>
    <col min="8183" max="8183" width="7.33203125" style="21" customWidth="1"/>
    <col min="8184" max="8184" width="20.83203125" style="21" customWidth="1"/>
    <col min="8185" max="8185" width="2" style="21" customWidth="1"/>
    <col min="8186" max="8186" width="18.83203125" style="21" customWidth="1"/>
    <col min="8187" max="8187" width="2.83203125" style="21" customWidth="1"/>
    <col min="8188" max="8188" width="16" style="21" customWidth="1"/>
    <col min="8189" max="8189" width="2.83203125" style="21" customWidth="1"/>
    <col min="8190" max="8190" width="11.5" style="21"/>
    <col min="8191" max="8191" width="12" style="21" bestFit="1" customWidth="1"/>
    <col min="8192" max="8434" width="11.5" style="21"/>
    <col min="8435" max="8435" width="2.83203125" style="21" customWidth="1"/>
    <col min="8436" max="8436" width="21.1640625" style="21" customWidth="1"/>
    <col min="8437" max="8437" width="2.5" style="21" customWidth="1"/>
    <col min="8438" max="8438" width="23.83203125" style="21" customWidth="1"/>
    <col min="8439" max="8439" width="7.33203125" style="21" customWidth="1"/>
    <col min="8440" max="8440" width="20.83203125" style="21" customWidth="1"/>
    <col min="8441" max="8441" width="2" style="21" customWidth="1"/>
    <col min="8442" max="8442" width="18.83203125" style="21" customWidth="1"/>
    <col min="8443" max="8443" width="2.83203125" style="21" customWidth="1"/>
    <col min="8444" max="8444" width="16" style="21" customWidth="1"/>
    <col min="8445" max="8445" width="2.83203125" style="21" customWidth="1"/>
    <col min="8446" max="8446" width="11.5" style="21"/>
    <col min="8447" max="8447" width="12" style="21" bestFit="1" customWidth="1"/>
    <col min="8448" max="8690" width="11.5" style="21"/>
    <col min="8691" max="8691" width="2.83203125" style="21" customWidth="1"/>
    <col min="8692" max="8692" width="21.1640625" style="21" customWidth="1"/>
    <col min="8693" max="8693" width="2.5" style="21" customWidth="1"/>
    <col min="8694" max="8694" width="23.83203125" style="21" customWidth="1"/>
    <col min="8695" max="8695" width="7.33203125" style="21" customWidth="1"/>
    <col min="8696" max="8696" width="20.83203125" style="21" customWidth="1"/>
    <col min="8697" max="8697" width="2" style="21" customWidth="1"/>
    <col min="8698" max="8698" width="18.83203125" style="21" customWidth="1"/>
    <col min="8699" max="8699" width="2.83203125" style="21" customWidth="1"/>
    <col min="8700" max="8700" width="16" style="21" customWidth="1"/>
    <col min="8701" max="8701" width="2.83203125" style="21" customWidth="1"/>
    <col min="8702" max="8702" width="11.5" style="21"/>
    <col min="8703" max="8703" width="12" style="21" bestFit="1" customWidth="1"/>
    <col min="8704" max="8946" width="11.5" style="21"/>
    <col min="8947" max="8947" width="2.83203125" style="21" customWidth="1"/>
    <col min="8948" max="8948" width="21.1640625" style="21" customWidth="1"/>
    <col min="8949" max="8949" width="2.5" style="21" customWidth="1"/>
    <col min="8950" max="8950" width="23.83203125" style="21" customWidth="1"/>
    <col min="8951" max="8951" width="7.33203125" style="21" customWidth="1"/>
    <col min="8952" max="8952" width="20.83203125" style="21" customWidth="1"/>
    <col min="8953" max="8953" width="2" style="21" customWidth="1"/>
    <col min="8954" max="8954" width="18.83203125" style="21" customWidth="1"/>
    <col min="8955" max="8955" width="2.83203125" style="21" customWidth="1"/>
    <col min="8956" max="8956" width="16" style="21" customWidth="1"/>
    <col min="8957" max="8957" width="2.83203125" style="21" customWidth="1"/>
    <col min="8958" max="8958" width="11.5" style="21"/>
    <col min="8959" max="8959" width="12" style="21" bestFit="1" customWidth="1"/>
    <col min="8960" max="9202" width="11.5" style="21"/>
    <col min="9203" max="9203" width="2.83203125" style="21" customWidth="1"/>
    <col min="9204" max="9204" width="21.1640625" style="21" customWidth="1"/>
    <col min="9205" max="9205" width="2.5" style="21" customWidth="1"/>
    <col min="9206" max="9206" width="23.83203125" style="21" customWidth="1"/>
    <col min="9207" max="9207" width="7.33203125" style="21" customWidth="1"/>
    <col min="9208" max="9208" width="20.83203125" style="21" customWidth="1"/>
    <col min="9209" max="9209" width="2" style="21" customWidth="1"/>
    <col min="9210" max="9210" width="18.83203125" style="21" customWidth="1"/>
    <col min="9211" max="9211" width="2.83203125" style="21" customWidth="1"/>
    <col min="9212" max="9212" width="16" style="21" customWidth="1"/>
    <col min="9213" max="9213" width="2.83203125" style="21" customWidth="1"/>
    <col min="9214" max="9214" width="11.5" style="21"/>
    <col min="9215" max="9215" width="12" style="21" bestFit="1" customWidth="1"/>
    <col min="9216" max="9458" width="11.5" style="21"/>
    <col min="9459" max="9459" width="2.83203125" style="21" customWidth="1"/>
    <col min="9460" max="9460" width="21.1640625" style="21" customWidth="1"/>
    <col min="9461" max="9461" width="2.5" style="21" customWidth="1"/>
    <col min="9462" max="9462" width="23.83203125" style="21" customWidth="1"/>
    <col min="9463" max="9463" width="7.33203125" style="21" customWidth="1"/>
    <col min="9464" max="9464" width="20.83203125" style="21" customWidth="1"/>
    <col min="9465" max="9465" width="2" style="21" customWidth="1"/>
    <col min="9466" max="9466" width="18.83203125" style="21" customWidth="1"/>
    <col min="9467" max="9467" width="2.83203125" style="21" customWidth="1"/>
    <col min="9468" max="9468" width="16" style="21" customWidth="1"/>
    <col min="9469" max="9469" width="2.83203125" style="21" customWidth="1"/>
    <col min="9470" max="9470" width="11.5" style="21"/>
    <col min="9471" max="9471" width="12" style="21" bestFit="1" customWidth="1"/>
    <col min="9472" max="9714" width="11.5" style="21"/>
    <col min="9715" max="9715" width="2.83203125" style="21" customWidth="1"/>
    <col min="9716" max="9716" width="21.1640625" style="21" customWidth="1"/>
    <col min="9717" max="9717" width="2.5" style="21" customWidth="1"/>
    <col min="9718" max="9718" width="23.83203125" style="21" customWidth="1"/>
    <col min="9719" max="9719" width="7.33203125" style="21" customWidth="1"/>
    <col min="9720" max="9720" width="20.83203125" style="21" customWidth="1"/>
    <col min="9721" max="9721" width="2" style="21" customWidth="1"/>
    <col min="9722" max="9722" width="18.83203125" style="21" customWidth="1"/>
    <col min="9723" max="9723" width="2.83203125" style="21" customWidth="1"/>
    <col min="9724" max="9724" width="16" style="21" customWidth="1"/>
    <col min="9725" max="9725" width="2.83203125" style="21" customWidth="1"/>
    <col min="9726" max="9726" width="11.5" style="21"/>
    <col min="9727" max="9727" width="12" style="21" bestFit="1" customWidth="1"/>
    <col min="9728" max="9970" width="11.5" style="21"/>
    <col min="9971" max="9971" width="2.83203125" style="21" customWidth="1"/>
    <col min="9972" max="9972" width="21.1640625" style="21" customWidth="1"/>
    <col min="9973" max="9973" width="2.5" style="21" customWidth="1"/>
    <col min="9974" max="9974" width="23.83203125" style="21" customWidth="1"/>
    <col min="9975" max="9975" width="7.33203125" style="21" customWidth="1"/>
    <col min="9976" max="9976" width="20.83203125" style="21" customWidth="1"/>
    <col min="9977" max="9977" width="2" style="21" customWidth="1"/>
    <col min="9978" max="9978" width="18.83203125" style="21" customWidth="1"/>
    <col min="9979" max="9979" width="2.83203125" style="21" customWidth="1"/>
    <col min="9980" max="9980" width="16" style="21" customWidth="1"/>
    <col min="9981" max="9981" width="2.83203125" style="21" customWidth="1"/>
    <col min="9982" max="9982" width="11.5" style="21"/>
    <col min="9983" max="9983" width="12" style="21" bestFit="1" customWidth="1"/>
    <col min="9984" max="10226" width="11.5" style="21"/>
    <col min="10227" max="10227" width="2.83203125" style="21" customWidth="1"/>
    <col min="10228" max="10228" width="21.1640625" style="21" customWidth="1"/>
    <col min="10229" max="10229" width="2.5" style="21" customWidth="1"/>
    <col min="10230" max="10230" width="23.83203125" style="21" customWidth="1"/>
    <col min="10231" max="10231" width="7.33203125" style="21" customWidth="1"/>
    <col min="10232" max="10232" width="20.83203125" style="21" customWidth="1"/>
    <col min="10233" max="10233" width="2" style="21" customWidth="1"/>
    <col min="10234" max="10234" width="18.83203125" style="21" customWidth="1"/>
    <col min="10235" max="10235" width="2.83203125" style="21" customWidth="1"/>
    <col min="10236" max="10236" width="16" style="21" customWidth="1"/>
    <col min="10237" max="10237" width="2.83203125" style="21" customWidth="1"/>
    <col min="10238" max="10238" width="11.5" style="21"/>
    <col min="10239" max="10239" width="12" style="21" bestFit="1" customWidth="1"/>
    <col min="10240" max="10482" width="11.5" style="21"/>
    <col min="10483" max="10483" width="2.83203125" style="21" customWidth="1"/>
    <col min="10484" max="10484" width="21.1640625" style="21" customWidth="1"/>
    <col min="10485" max="10485" width="2.5" style="21" customWidth="1"/>
    <col min="10486" max="10486" width="23.83203125" style="21" customWidth="1"/>
    <col min="10487" max="10487" width="7.33203125" style="21" customWidth="1"/>
    <col min="10488" max="10488" width="20.83203125" style="21" customWidth="1"/>
    <col min="10489" max="10489" width="2" style="21" customWidth="1"/>
    <col min="10490" max="10490" width="18.83203125" style="21" customWidth="1"/>
    <col min="10491" max="10491" width="2.83203125" style="21" customWidth="1"/>
    <col min="10492" max="10492" width="16" style="21" customWidth="1"/>
    <col min="10493" max="10493" width="2.83203125" style="21" customWidth="1"/>
    <col min="10494" max="10494" width="11.5" style="21"/>
    <col min="10495" max="10495" width="12" style="21" bestFit="1" customWidth="1"/>
    <col min="10496" max="10738" width="11.5" style="21"/>
    <col min="10739" max="10739" width="2.83203125" style="21" customWidth="1"/>
    <col min="10740" max="10740" width="21.1640625" style="21" customWidth="1"/>
    <col min="10741" max="10741" width="2.5" style="21" customWidth="1"/>
    <col min="10742" max="10742" width="23.83203125" style="21" customWidth="1"/>
    <col min="10743" max="10743" width="7.33203125" style="21" customWidth="1"/>
    <col min="10744" max="10744" width="20.83203125" style="21" customWidth="1"/>
    <col min="10745" max="10745" width="2" style="21" customWidth="1"/>
    <col min="10746" max="10746" width="18.83203125" style="21" customWidth="1"/>
    <col min="10747" max="10747" width="2.83203125" style="21" customWidth="1"/>
    <col min="10748" max="10748" width="16" style="21" customWidth="1"/>
    <col min="10749" max="10749" width="2.83203125" style="21" customWidth="1"/>
    <col min="10750" max="10750" width="11.5" style="21"/>
    <col min="10751" max="10751" width="12" style="21" bestFit="1" customWidth="1"/>
    <col min="10752" max="10994" width="11.5" style="21"/>
    <col min="10995" max="10995" width="2.83203125" style="21" customWidth="1"/>
    <col min="10996" max="10996" width="21.1640625" style="21" customWidth="1"/>
    <col min="10997" max="10997" width="2.5" style="21" customWidth="1"/>
    <col min="10998" max="10998" width="23.83203125" style="21" customWidth="1"/>
    <col min="10999" max="10999" width="7.33203125" style="21" customWidth="1"/>
    <col min="11000" max="11000" width="20.83203125" style="21" customWidth="1"/>
    <col min="11001" max="11001" width="2" style="21" customWidth="1"/>
    <col min="11002" max="11002" width="18.83203125" style="21" customWidth="1"/>
    <col min="11003" max="11003" width="2.83203125" style="21" customWidth="1"/>
    <col min="11004" max="11004" width="16" style="21" customWidth="1"/>
    <col min="11005" max="11005" width="2.83203125" style="21" customWidth="1"/>
    <col min="11006" max="11006" width="11.5" style="21"/>
    <col min="11007" max="11007" width="12" style="21" bestFit="1" customWidth="1"/>
    <col min="11008" max="11250" width="11.5" style="21"/>
    <col min="11251" max="11251" width="2.83203125" style="21" customWidth="1"/>
    <col min="11252" max="11252" width="21.1640625" style="21" customWidth="1"/>
    <col min="11253" max="11253" width="2.5" style="21" customWidth="1"/>
    <col min="11254" max="11254" width="23.83203125" style="21" customWidth="1"/>
    <col min="11255" max="11255" width="7.33203125" style="21" customWidth="1"/>
    <col min="11256" max="11256" width="20.83203125" style="21" customWidth="1"/>
    <col min="11257" max="11257" width="2" style="21" customWidth="1"/>
    <col min="11258" max="11258" width="18.83203125" style="21" customWidth="1"/>
    <col min="11259" max="11259" width="2.83203125" style="21" customWidth="1"/>
    <col min="11260" max="11260" width="16" style="21" customWidth="1"/>
    <col min="11261" max="11261" width="2.83203125" style="21" customWidth="1"/>
    <col min="11262" max="11262" width="11.5" style="21"/>
    <col min="11263" max="11263" width="12" style="21" bestFit="1" customWidth="1"/>
    <col min="11264" max="11506" width="11.5" style="21"/>
    <col min="11507" max="11507" width="2.83203125" style="21" customWidth="1"/>
    <col min="11508" max="11508" width="21.1640625" style="21" customWidth="1"/>
    <col min="11509" max="11509" width="2.5" style="21" customWidth="1"/>
    <col min="11510" max="11510" width="23.83203125" style="21" customWidth="1"/>
    <col min="11511" max="11511" width="7.33203125" style="21" customWidth="1"/>
    <col min="11512" max="11512" width="20.83203125" style="21" customWidth="1"/>
    <col min="11513" max="11513" width="2" style="21" customWidth="1"/>
    <col min="11514" max="11514" width="18.83203125" style="21" customWidth="1"/>
    <col min="11515" max="11515" width="2.83203125" style="21" customWidth="1"/>
    <col min="11516" max="11516" width="16" style="21" customWidth="1"/>
    <col min="11517" max="11517" width="2.83203125" style="21" customWidth="1"/>
    <col min="11518" max="11518" width="11.5" style="21"/>
    <col min="11519" max="11519" width="12" style="21" bestFit="1" customWidth="1"/>
    <col min="11520" max="11762" width="11.5" style="21"/>
    <col min="11763" max="11763" width="2.83203125" style="21" customWidth="1"/>
    <col min="11764" max="11764" width="21.1640625" style="21" customWidth="1"/>
    <col min="11765" max="11765" width="2.5" style="21" customWidth="1"/>
    <col min="11766" max="11766" width="23.83203125" style="21" customWidth="1"/>
    <col min="11767" max="11767" width="7.33203125" style="21" customWidth="1"/>
    <col min="11768" max="11768" width="20.83203125" style="21" customWidth="1"/>
    <col min="11769" max="11769" width="2" style="21" customWidth="1"/>
    <col min="11770" max="11770" width="18.83203125" style="21" customWidth="1"/>
    <col min="11771" max="11771" width="2.83203125" style="21" customWidth="1"/>
    <col min="11772" max="11772" width="16" style="21" customWidth="1"/>
    <col min="11773" max="11773" width="2.83203125" style="21" customWidth="1"/>
    <col min="11774" max="11774" width="11.5" style="21"/>
    <col min="11775" max="11775" width="12" style="21" bestFit="1" customWidth="1"/>
    <col min="11776" max="12018" width="11.5" style="21"/>
    <col min="12019" max="12019" width="2.83203125" style="21" customWidth="1"/>
    <col min="12020" max="12020" width="21.1640625" style="21" customWidth="1"/>
    <col min="12021" max="12021" width="2.5" style="21" customWidth="1"/>
    <col min="12022" max="12022" width="23.83203125" style="21" customWidth="1"/>
    <col min="12023" max="12023" width="7.33203125" style="21" customWidth="1"/>
    <col min="12024" max="12024" width="20.83203125" style="21" customWidth="1"/>
    <col min="12025" max="12025" width="2" style="21" customWidth="1"/>
    <col min="12026" max="12026" width="18.83203125" style="21" customWidth="1"/>
    <col min="12027" max="12027" width="2.83203125" style="21" customWidth="1"/>
    <col min="12028" max="12028" width="16" style="21" customWidth="1"/>
    <col min="12029" max="12029" width="2.83203125" style="21" customWidth="1"/>
    <col min="12030" max="12030" width="11.5" style="21"/>
    <col min="12031" max="12031" width="12" style="21" bestFit="1" customWidth="1"/>
    <col min="12032" max="12274" width="11.5" style="21"/>
    <col min="12275" max="12275" width="2.83203125" style="21" customWidth="1"/>
    <col min="12276" max="12276" width="21.1640625" style="21" customWidth="1"/>
    <col min="12277" max="12277" width="2.5" style="21" customWidth="1"/>
    <col min="12278" max="12278" width="23.83203125" style="21" customWidth="1"/>
    <col min="12279" max="12279" width="7.33203125" style="21" customWidth="1"/>
    <col min="12280" max="12280" width="20.83203125" style="21" customWidth="1"/>
    <col min="12281" max="12281" width="2" style="21" customWidth="1"/>
    <col min="12282" max="12282" width="18.83203125" style="21" customWidth="1"/>
    <col min="12283" max="12283" width="2.83203125" style="21" customWidth="1"/>
    <col min="12284" max="12284" width="16" style="21" customWidth="1"/>
    <col min="12285" max="12285" width="2.83203125" style="21" customWidth="1"/>
    <col min="12286" max="12286" width="11.5" style="21"/>
    <col min="12287" max="12287" width="12" style="21" bestFit="1" customWidth="1"/>
    <col min="12288" max="12530" width="11.5" style="21"/>
    <col min="12531" max="12531" width="2.83203125" style="21" customWidth="1"/>
    <col min="12532" max="12532" width="21.1640625" style="21" customWidth="1"/>
    <col min="12533" max="12533" width="2.5" style="21" customWidth="1"/>
    <col min="12534" max="12534" width="23.83203125" style="21" customWidth="1"/>
    <col min="12535" max="12535" width="7.33203125" style="21" customWidth="1"/>
    <col min="12536" max="12536" width="20.83203125" style="21" customWidth="1"/>
    <col min="12537" max="12537" width="2" style="21" customWidth="1"/>
    <col min="12538" max="12538" width="18.83203125" style="21" customWidth="1"/>
    <col min="12539" max="12539" width="2.83203125" style="21" customWidth="1"/>
    <col min="12540" max="12540" width="16" style="21" customWidth="1"/>
    <col min="12541" max="12541" width="2.83203125" style="21" customWidth="1"/>
    <col min="12542" max="12542" width="11.5" style="21"/>
    <col min="12543" max="12543" width="12" style="21" bestFit="1" customWidth="1"/>
    <col min="12544" max="12786" width="11.5" style="21"/>
    <col min="12787" max="12787" width="2.83203125" style="21" customWidth="1"/>
    <col min="12788" max="12788" width="21.1640625" style="21" customWidth="1"/>
    <col min="12789" max="12789" width="2.5" style="21" customWidth="1"/>
    <col min="12790" max="12790" width="23.83203125" style="21" customWidth="1"/>
    <col min="12791" max="12791" width="7.33203125" style="21" customWidth="1"/>
    <col min="12792" max="12792" width="20.83203125" style="21" customWidth="1"/>
    <col min="12793" max="12793" width="2" style="21" customWidth="1"/>
    <col min="12794" max="12794" width="18.83203125" style="21" customWidth="1"/>
    <col min="12795" max="12795" width="2.83203125" style="21" customWidth="1"/>
    <col min="12796" max="12796" width="16" style="21" customWidth="1"/>
    <col min="12797" max="12797" width="2.83203125" style="21" customWidth="1"/>
    <col min="12798" max="12798" width="11.5" style="21"/>
    <col min="12799" max="12799" width="12" style="21" bestFit="1" customWidth="1"/>
    <col min="12800" max="13042" width="11.5" style="21"/>
    <col min="13043" max="13043" width="2.83203125" style="21" customWidth="1"/>
    <col min="13044" max="13044" width="21.1640625" style="21" customWidth="1"/>
    <col min="13045" max="13045" width="2.5" style="21" customWidth="1"/>
    <col min="13046" max="13046" width="23.83203125" style="21" customWidth="1"/>
    <col min="13047" max="13047" width="7.33203125" style="21" customWidth="1"/>
    <col min="13048" max="13048" width="20.83203125" style="21" customWidth="1"/>
    <col min="13049" max="13049" width="2" style="21" customWidth="1"/>
    <col min="13050" max="13050" width="18.83203125" style="21" customWidth="1"/>
    <col min="13051" max="13051" width="2.83203125" style="21" customWidth="1"/>
    <col min="13052" max="13052" width="16" style="21" customWidth="1"/>
    <col min="13053" max="13053" width="2.83203125" style="21" customWidth="1"/>
    <col min="13054" max="13054" width="11.5" style="21"/>
    <col min="13055" max="13055" width="12" style="21" bestFit="1" customWidth="1"/>
    <col min="13056" max="13298" width="11.5" style="21"/>
    <col min="13299" max="13299" width="2.83203125" style="21" customWidth="1"/>
    <col min="13300" max="13300" width="21.1640625" style="21" customWidth="1"/>
    <col min="13301" max="13301" width="2.5" style="21" customWidth="1"/>
    <col min="13302" max="13302" width="23.83203125" style="21" customWidth="1"/>
    <col min="13303" max="13303" width="7.33203125" style="21" customWidth="1"/>
    <col min="13304" max="13304" width="20.83203125" style="21" customWidth="1"/>
    <col min="13305" max="13305" width="2" style="21" customWidth="1"/>
    <col min="13306" max="13306" width="18.83203125" style="21" customWidth="1"/>
    <col min="13307" max="13307" width="2.83203125" style="21" customWidth="1"/>
    <col min="13308" max="13308" width="16" style="21" customWidth="1"/>
    <col min="13309" max="13309" width="2.83203125" style="21" customWidth="1"/>
    <col min="13310" max="13310" width="11.5" style="21"/>
    <col min="13311" max="13311" width="12" style="21" bestFit="1" customWidth="1"/>
    <col min="13312" max="13554" width="11.5" style="21"/>
    <col min="13555" max="13555" width="2.83203125" style="21" customWidth="1"/>
    <col min="13556" max="13556" width="21.1640625" style="21" customWidth="1"/>
    <col min="13557" max="13557" width="2.5" style="21" customWidth="1"/>
    <col min="13558" max="13558" width="23.83203125" style="21" customWidth="1"/>
    <col min="13559" max="13559" width="7.33203125" style="21" customWidth="1"/>
    <col min="13560" max="13560" width="20.83203125" style="21" customWidth="1"/>
    <col min="13561" max="13561" width="2" style="21" customWidth="1"/>
    <col min="13562" max="13562" width="18.83203125" style="21" customWidth="1"/>
    <col min="13563" max="13563" width="2.83203125" style="21" customWidth="1"/>
    <col min="13564" max="13564" width="16" style="21" customWidth="1"/>
    <col min="13565" max="13565" width="2.83203125" style="21" customWidth="1"/>
    <col min="13566" max="13566" width="11.5" style="21"/>
    <col min="13567" max="13567" width="12" style="21" bestFit="1" customWidth="1"/>
    <col min="13568" max="13810" width="11.5" style="21"/>
    <col min="13811" max="13811" width="2.83203125" style="21" customWidth="1"/>
    <col min="13812" max="13812" width="21.1640625" style="21" customWidth="1"/>
    <col min="13813" max="13813" width="2.5" style="21" customWidth="1"/>
    <col min="13814" max="13814" width="23.83203125" style="21" customWidth="1"/>
    <col min="13815" max="13815" width="7.33203125" style="21" customWidth="1"/>
    <col min="13816" max="13816" width="20.83203125" style="21" customWidth="1"/>
    <col min="13817" max="13817" width="2" style="21" customWidth="1"/>
    <col min="13818" max="13818" width="18.83203125" style="21" customWidth="1"/>
    <col min="13819" max="13819" width="2.83203125" style="21" customWidth="1"/>
    <col min="13820" max="13820" width="16" style="21" customWidth="1"/>
    <col min="13821" max="13821" width="2.83203125" style="21" customWidth="1"/>
    <col min="13822" max="13822" width="11.5" style="21"/>
    <col min="13823" max="13823" width="12" style="21" bestFit="1" customWidth="1"/>
    <col min="13824" max="14066" width="11.5" style="21"/>
    <col min="14067" max="14067" width="2.83203125" style="21" customWidth="1"/>
    <col min="14068" max="14068" width="21.1640625" style="21" customWidth="1"/>
    <col min="14069" max="14069" width="2.5" style="21" customWidth="1"/>
    <col min="14070" max="14070" width="23.83203125" style="21" customWidth="1"/>
    <col min="14071" max="14071" width="7.33203125" style="21" customWidth="1"/>
    <col min="14072" max="14072" width="20.83203125" style="21" customWidth="1"/>
    <col min="14073" max="14073" width="2" style="21" customWidth="1"/>
    <col min="14074" max="14074" width="18.83203125" style="21" customWidth="1"/>
    <col min="14075" max="14075" width="2.83203125" style="21" customWidth="1"/>
    <col min="14076" max="14076" width="16" style="21" customWidth="1"/>
    <col min="14077" max="14077" width="2.83203125" style="21" customWidth="1"/>
    <col min="14078" max="14078" width="11.5" style="21"/>
    <col min="14079" max="14079" width="12" style="21" bestFit="1" customWidth="1"/>
    <col min="14080" max="14322" width="11.5" style="21"/>
    <col min="14323" max="14323" width="2.83203125" style="21" customWidth="1"/>
    <col min="14324" max="14324" width="21.1640625" style="21" customWidth="1"/>
    <col min="14325" max="14325" width="2.5" style="21" customWidth="1"/>
    <col min="14326" max="14326" width="23.83203125" style="21" customWidth="1"/>
    <col min="14327" max="14327" width="7.33203125" style="21" customWidth="1"/>
    <col min="14328" max="14328" width="20.83203125" style="21" customWidth="1"/>
    <col min="14329" max="14329" width="2" style="21" customWidth="1"/>
    <col min="14330" max="14330" width="18.83203125" style="21" customWidth="1"/>
    <col min="14331" max="14331" width="2.83203125" style="21" customWidth="1"/>
    <col min="14332" max="14332" width="16" style="21" customWidth="1"/>
    <col min="14333" max="14333" width="2.83203125" style="21" customWidth="1"/>
    <col min="14334" max="14334" width="11.5" style="21"/>
    <col min="14335" max="14335" width="12" style="21" bestFit="1" customWidth="1"/>
    <col min="14336" max="14578" width="11.5" style="21"/>
    <col min="14579" max="14579" width="2.83203125" style="21" customWidth="1"/>
    <col min="14580" max="14580" width="21.1640625" style="21" customWidth="1"/>
    <col min="14581" max="14581" width="2.5" style="21" customWidth="1"/>
    <col min="14582" max="14582" width="23.83203125" style="21" customWidth="1"/>
    <col min="14583" max="14583" width="7.33203125" style="21" customWidth="1"/>
    <col min="14584" max="14584" width="20.83203125" style="21" customWidth="1"/>
    <col min="14585" max="14585" width="2" style="21" customWidth="1"/>
    <col min="14586" max="14586" width="18.83203125" style="21" customWidth="1"/>
    <col min="14587" max="14587" width="2.83203125" style="21" customWidth="1"/>
    <col min="14588" max="14588" width="16" style="21" customWidth="1"/>
    <col min="14589" max="14589" width="2.83203125" style="21" customWidth="1"/>
    <col min="14590" max="14590" width="11.5" style="21"/>
    <col min="14591" max="14591" width="12" style="21" bestFit="1" customWidth="1"/>
    <col min="14592" max="14834" width="11.5" style="21"/>
    <col min="14835" max="14835" width="2.83203125" style="21" customWidth="1"/>
    <col min="14836" max="14836" width="21.1640625" style="21" customWidth="1"/>
    <col min="14837" max="14837" width="2.5" style="21" customWidth="1"/>
    <col min="14838" max="14838" width="23.83203125" style="21" customWidth="1"/>
    <col min="14839" max="14839" width="7.33203125" style="21" customWidth="1"/>
    <col min="14840" max="14840" width="20.83203125" style="21" customWidth="1"/>
    <col min="14841" max="14841" width="2" style="21" customWidth="1"/>
    <col min="14842" max="14842" width="18.83203125" style="21" customWidth="1"/>
    <col min="14843" max="14843" width="2.83203125" style="21" customWidth="1"/>
    <col min="14844" max="14844" width="16" style="21" customWidth="1"/>
    <col min="14845" max="14845" width="2.83203125" style="21" customWidth="1"/>
    <col min="14846" max="14846" width="11.5" style="21"/>
    <col min="14847" max="14847" width="12" style="21" bestFit="1" customWidth="1"/>
    <col min="14848" max="15090" width="11.5" style="21"/>
    <col min="15091" max="15091" width="2.83203125" style="21" customWidth="1"/>
    <col min="15092" max="15092" width="21.1640625" style="21" customWidth="1"/>
    <col min="15093" max="15093" width="2.5" style="21" customWidth="1"/>
    <col min="15094" max="15094" width="23.83203125" style="21" customWidth="1"/>
    <col min="15095" max="15095" width="7.33203125" style="21" customWidth="1"/>
    <col min="15096" max="15096" width="20.83203125" style="21" customWidth="1"/>
    <col min="15097" max="15097" width="2" style="21" customWidth="1"/>
    <col min="15098" max="15098" width="18.83203125" style="21" customWidth="1"/>
    <col min="15099" max="15099" width="2.83203125" style="21" customWidth="1"/>
    <col min="15100" max="15100" width="16" style="21" customWidth="1"/>
    <col min="15101" max="15101" width="2.83203125" style="21" customWidth="1"/>
    <col min="15102" max="15102" width="11.5" style="21"/>
    <col min="15103" max="15103" width="12" style="21" bestFit="1" customWidth="1"/>
    <col min="15104" max="15346" width="11.5" style="21"/>
    <col min="15347" max="15347" width="2.83203125" style="21" customWidth="1"/>
    <col min="15348" max="15348" width="21.1640625" style="21" customWidth="1"/>
    <col min="15349" max="15349" width="2.5" style="21" customWidth="1"/>
    <col min="15350" max="15350" width="23.83203125" style="21" customWidth="1"/>
    <col min="15351" max="15351" width="7.33203125" style="21" customWidth="1"/>
    <col min="15352" max="15352" width="20.83203125" style="21" customWidth="1"/>
    <col min="15353" max="15353" width="2" style="21" customWidth="1"/>
    <col min="15354" max="15354" width="18.83203125" style="21" customWidth="1"/>
    <col min="15355" max="15355" width="2.83203125" style="21" customWidth="1"/>
    <col min="15356" max="15356" width="16" style="21" customWidth="1"/>
    <col min="15357" max="15357" width="2.83203125" style="21" customWidth="1"/>
    <col min="15358" max="15358" width="11.5" style="21"/>
    <col min="15359" max="15359" width="12" style="21" bestFit="1" customWidth="1"/>
    <col min="15360" max="15602" width="11.5" style="21"/>
    <col min="15603" max="15603" width="2.83203125" style="21" customWidth="1"/>
    <col min="15604" max="15604" width="21.1640625" style="21" customWidth="1"/>
    <col min="15605" max="15605" width="2.5" style="21" customWidth="1"/>
    <col min="15606" max="15606" width="23.83203125" style="21" customWidth="1"/>
    <col min="15607" max="15607" width="7.33203125" style="21" customWidth="1"/>
    <col min="15608" max="15608" width="20.83203125" style="21" customWidth="1"/>
    <col min="15609" max="15609" width="2" style="21" customWidth="1"/>
    <col min="15610" max="15610" width="18.83203125" style="21" customWidth="1"/>
    <col min="15611" max="15611" width="2.83203125" style="21" customWidth="1"/>
    <col min="15612" max="15612" width="16" style="21" customWidth="1"/>
    <col min="15613" max="15613" width="2.83203125" style="21" customWidth="1"/>
    <col min="15614" max="15614" width="11.5" style="21"/>
    <col min="15615" max="15615" width="12" style="21" bestFit="1" customWidth="1"/>
    <col min="15616" max="15858" width="11.5" style="21"/>
    <col min="15859" max="15859" width="2.83203125" style="21" customWidth="1"/>
    <col min="15860" max="15860" width="21.1640625" style="21" customWidth="1"/>
    <col min="15861" max="15861" width="2.5" style="21" customWidth="1"/>
    <col min="15862" max="15862" width="23.83203125" style="21" customWidth="1"/>
    <col min="15863" max="15863" width="7.33203125" style="21" customWidth="1"/>
    <col min="15864" max="15864" width="20.83203125" style="21" customWidth="1"/>
    <col min="15865" max="15865" width="2" style="21" customWidth="1"/>
    <col min="15866" max="15866" width="18.83203125" style="21" customWidth="1"/>
    <col min="15867" max="15867" width="2.83203125" style="21" customWidth="1"/>
    <col min="15868" max="15868" width="16" style="21" customWidth="1"/>
    <col min="15869" max="15869" width="2.83203125" style="21" customWidth="1"/>
    <col min="15870" max="15870" width="11.5" style="21"/>
    <col min="15871" max="15871" width="12" style="21" bestFit="1" customWidth="1"/>
    <col min="15872" max="16114" width="11.5" style="21"/>
    <col min="16115" max="16115" width="2.83203125" style="21" customWidth="1"/>
    <col min="16116" max="16116" width="21.1640625" style="21" customWidth="1"/>
    <col min="16117" max="16117" width="2.5" style="21" customWidth="1"/>
    <col min="16118" max="16118" width="23.83203125" style="21" customWidth="1"/>
    <col min="16119" max="16119" width="7.33203125" style="21" customWidth="1"/>
    <col min="16120" max="16120" width="20.83203125" style="21" customWidth="1"/>
    <col min="16121" max="16121" width="2" style="21" customWidth="1"/>
    <col min="16122" max="16122" width="18.83203125" style="21" customWidth="1"/>
    <col min="16123" max="16123" width="2.83203125" style="21" customWidth="1"/>
    <col min="16124" max="16124" width="16" style="21" customWidth="1"/>
    <col min="16125" max="16125" width="2.83203125" style="21" customWidth="1"/>
    <col min="16126" max="16126" width="11.5" style="21"/>
    <col min="16127" max="16127" width="12" style="21" bestFit="1" customWidth="1"/>
    <col min="16128" max="16370" width="11.5" style="21"/>
    <col min="16371" max="16384" width="10.83203125" style="21" customWidth="1"/>
  </cols>
  <sheetData>
    <row r="1" spans="1:19" ht="23">
      <c r="B1" s="22" t="s">
        <v>100</v>
      </c>
    </row>
    <row r="2" spans="1:19" ht="23">
      <c r="B2" s="22" t="s">
        <v>101</v>
      </c>
      <c r="F2" s="23" t="s">
        <v>102</v>
      </c>
    </row>
    <row r="3" spans="1:19" ht="14" thickBot="1">
      <c r="B3" s="24"/>
      <c r="C3" s="24"/>
      <c r="D3" s="25"/>
      <c r="F3" s="23">
        <v>800</v>
      </c>
    </row>
    <row r="5" spans="1:19" ht="16">
      <c r="A5" s="26" t="s">
        <v>103</v>
      </c>
      <c r="F5" s="23" t="s">
        <v>228</v>
      </c>
    </row>
    <row r="6" spans="1:19">
      <c r="D6" s="23" t="s">
        <v>229</v>
      </c>
    </row>
    <row r="7" spans="1:19" s="27" customFormat="1" ht="20" customHeight="1">
      <c r="A7" s="107" t="s">
        <v>104</v>
      </c>
      <c r="B7" s="107"/>
      <c r="D7" s="28" t="s">
        <v>105</v>
      </c>
      <c r="E7" s="29"/>
      <c r="F7" s="28" t="s">
        <v>106</v>
      </c>
      <c r="G7" s="30"/>
      <c r="H7" s="28" t="s">
        <v>107</v>
      </c>
      <c r="I7" s="30"/>
      <c r="J7" s="28" t="s">
        <v>108</v>
      </c>
      <c r="K7" s="30"/>
      <c r="L7" s="30" t="s">
        <v>231</v>
      </c>
      <c r="M7" s="30"/>
      <c r="N7" s="27" t="s">
        <v>226</v>
      </c>
      <c r="O7" s="122"/>
      <c r="P7" s="122">
        <v>1500</v>
      </c>
      <c r="Q7" s="122"/>
      <c r="R7" s="122"/>
      <c r="S7" s="122"/>
    </row>
    <row r="8" spans="1:19" ht="20" customHeight="1">
      <c r="B8" s="31" t="s">
        <v>109</v>
      </c>
      <c r="D8" s="32">
        <v>4000</v>
      </c>
      <c r="E8" s="33"/>
      <c r="F8" s="32">
        <v>4000</v>
      </c>
      <c r="G8" s="34"/>
      <c r="H8" s="32">
        <f>+D8-F8</f>
        <v>0</v>
      </c>
      <c r="I8" s="34"/>
      <c r="J8" s="32"/>
    </row>
    <row r="9" spans="1:19" ht="20" customHeight="1">
      <c r="B9" s="31" t="s">
        <v>110</v>
      </c>
      <c r="D9" s="32"/>
      <c r="E9" s="33"/>
      <c r="F9" s="120">
        <v>1500</v>
      </c>
      <c r="G9" s="34"/>
      <c r="H9" s="32">
        <f>+D9-F9</f>
        <v>-1500</v>
      </c>
      <c r="I9" s="34"/>
      <c r="J9" s="128" t="s">
        <v>111</v>
      </c>
      <c r="L9" s="23" t="s">
        <v>232</v>
      </c>
      <c r="N9" s="21" t="s">
        <v>242</v>
      </c>
      <c r="P9" s="106">
        <v>150</v>
      </c>
    </row>
    <row r="10" spans="1:19" ht="20" customHeight="1">
      <c r="B10" s="31"/>
      <c r="D10" s="32"/>
      <c r="E10" s="33"/>
      <c r="F10" s="32"/>
      <c r="G10" s="34"/>
      <c r="H10" s="32">
        <f t="shared" ref="H10:H23" si="0">+D10-F10</f>
        <v>0</v>
      </c>
      <c r="I10" s="34"/>
      <c r="J10" s="35"/>
      <c r="N10" s="21" t="s">
        <v>223</v>
      </c>
      <c r="P10" s="106">
        <v>100</v>
      </c>
    </row>
    <row r="11" spans="1:19" ht="20" customHeight="1">
      <c r="B11" s="31" t="s">
        <v>113</v>
      </c>
      <c r="D11" s="35">
        <v>2000</v>
      </c>
      <c r="E11" s="33"/>
      <c r="F11" s="32">
        <v>2000</v>
      </c>
      <c r="G11" s="34"/>
      <c r="H11" s="32">
        <f t="shared" si="0"/>
        <v>0</v>
      </c>
      <c r="I11" s="34"/>
      <c r="J11" s="35"/>
    </row>
    <row r="12" spans="1:19" ht="20" customHeight="1">
      <c r="B12" s="31" t="s">
        <v>114</v>
      </c>
      <c r="D12" s="32">
        <v>800</v>
      </c>
      <c r="E12" s="33"/>
      <c r="F12" s="32">
        <v>800</v>
      </c>
      <c r="G12" s="34"/>
      <c r="H12" s="32">
        <f t="shared" si="0"/>
        <v>0</v>
      </c>
      <c r="I12" s="34"/>
      <c r="J12" s="32"/>
    </row>
    <row r="13" spans="1:19" ht="20" customHeight="1">
      <c r="B13" s="31" t="s">
        <v>236</v>
      </c>
      <c r="D13" s="32">
        <v>60</v>
      </c>
      <c r="E13" s="33"/>
      <c r="F13" s="32"/>
      <c r="G13" s="34"/>
      <c r="H13" s="32">
        <f t="shared" si="0"/>
        <v>60</v>
      </c>
      <c r="I13" s="34"/>
      <c r="J13" s="35"/>
      <c r="K13" s="23" t="s">
        <v>238</v>
      </c>
    </row>
    <row r="14" spans="1:19" ht="20" customHeight="1">
      <c r="B14" s="31" t="s">
        <v>243</v>
      </c>
      <c r="D14" s="32">
        <v>50</v>
      </c>
      <c r="E14" s="33"/>
      <c r="F14" s="32"/>
      <c r="G14" s="34"/>
      <c r="H14" s="32">
        <f t="shared" si="0"/>
        <v>50</v>
      </c>
      <c r="I14" s="34"/>
      <c r="J14" s="32"/>
      <c r="K14" s="23" t="s">
        <v>238</v>
      </c>
    </row>
    <row r="15" spans="1:19" ht="20" customHeight="1">
      <c r="B15" s="31" t="s">
        <v>244</v>
      </c>
      <c r="D15" s="32">
        <v>150</v>
      </c>
      <c r="E15" s="33"/>
      <c r="F15" s="32"/>
      <c r="G15" s="34"/>
      <c r="H15" s="32">
        <f t="shared" si="0"/>
        <v>150</v>
      </c>
      <c r="I15" s="34"/>
      <c r="J15" s="129"/>
      <c r="K15" s="23" t="s">
        <v>232</v>
      </c>
      <c r="L15" s="23" t="s">
        <v>246</v>
      </c>
    </row>
    <row r="16" spans="1:19" ht="20" hidden="1" customHeight="1">
      <c r="B16" s="31"/>
      <c r="D16" s="32"/>
      <c r="E16" s="33"/>
      <c r="F16" s="32"/>
      <c r="G16" s="34"/>
      <c r="H16" s="32">
        <f t="shared" si="0"/>
        <v>0</v>
      </c>
      <c r="I16" s="34"/>
      <c r="J16" s="32"/>
    </row>
    <row r="17" spans="2:19" ht="20" hidden="1" customHeight="1">
      <c r="B17" s="31"/>
      <c r="D17" s="32"/>
      <c r="E17" s="33"/>
      <c r="F17" s="32"/>
      <c r="G17" s="34"/>
      <c r="H17" s="32">
        <f t="shared" si="0"/>
        <v>0</v>
      </c>
      <c r="I17" s="34"/>
      <c r="J17" s="32"/>
    </row>
    <row r="18" spans="2:19" ht="20" hidden="1" customHeight="1">
      <c r="B18" s="31"/>
      <c r="D18" s="32"/>
      <c r="E18" s="33"/>
      <c r="F18" s="32"/>
      <c r="G18" s="34"/>
      <c r="H18" s="32">
        <f t="shared" si="0"/>
        <v>0</v>
      </c>
      <c r="I18" s="34"/>
      <c r="J18" s="32"/>
    </row>
    <row r="19" spans="2:19" ht="20" hidden="1" customHeight="1">
      <c r="B19" s="31"/>
      <c r="D19" s="32"/>
      <c r="E19" s="33"/>
      <c r="F19" s="32"/>
      <c r="G19" s="34"/>
      <c r="H19" s="32">
        <f t="shared" si="0"/>
        <v>0</v>
      </c>
      <c r="I19" s="34"/>
      <c r="J19" s="35"/>
      <c r="L19" s="23">
        <f>SUM(H15:H18)</f>
        <v>150</v>
      </c>
    </row>
    <row r="20" spans="2:19" ht="20" hidden="1" customHeight="1">
      <c r="B20" s="31"/>
      <c r="D20" s="32"/>
      <c r="E20" s="33"/>
      <c r="F20" s="32"/>
      <c r="G20" s="34"/>
      <c r="H20" s="32">
        <f t="shared" si="0"/>
        <v>0</v>
      </c>
      <c r="I20" s="34"/>
      <c r="J20" s="35"/>
    </row>
    <row r="21" spans="2:19" ht="20" hidden="1" customHeight="1">
      <c r="B21" s="31"/>
      <c r="D21" s="32"/>
      <c r="E21" s="33"/>
      <c r="F21" s="32"/>
      <c r="G21" s="34"/>
      <c r="H21" s="32">
        <f t="shared" si="0"/>
        <v>0</v>
      </c>
      <c r="I21" s="34"/>
      <c r="J21" s="35"/>
    </row>
    <row r="22" spans="2:19" ht="20" customHeight="1">
      <c r="B22" s="31" t="s">
        <v>245</v>
      </c>
      <c r="D22" s="32">
        <v>100</v>
      </c>
      <c r="E22" s="33"/>
      <c r="F22" s="32"/>
      <c r="G22" s="34"/>
      <c r="H22" s="32">
        <f t="shared" si="0"/>
        <v>100</v>
      </c>
      <c r="I22" s="34"/>
      <c r="J22" s="129"/>
      <c r="K22" s="23" t="s">
        <v>232</v>
      </c>
      <c r="L22" s="23" t="s">
        <v>247</v>
      </c>
    </row>
    <row r="23" spans="2:19" ht="20" customHeight="1">
      <c r="B23" s="31"/>
      <c r="D23" s="32"/>
      <c r="E23" s="33"/>
      <c r="F23" s="35"/>
      <c r="G23" s="34"/>
      <c r="H23" s="32">
        <f t="shared" si="0"/>
        <v>0</v>
      </c>
      <c r="I23" s="34"/>
      <c r="J23" s="32"/>
    </row>
    <row r="24" spans="2:19" ht="20" customHeight="1">
      <c r="B24" s="31"/>
      <c r="D24" s="32"/>
      <c r="E24" s="33"/>
      <c r="F24" s="35"/>
      <c r="G24" s="34"/>
      <c r="H24" s="36"/>
      <c r="I24" s="34"/>
      <c r="J24" s="36"/>
      <c r="O24" s="106" t="s">
        <v>233</v>
      </c>
      <c r="R24" s="106">
        <v>525</v>
      </c>
    </row>
    <row r="25" spans="2:19" ht="20" customHeight="1">
      <c r="B25" s="31"/>
      <c r="D25" s="32"/>
      <c r="E25" s="33"/>
      <c r="F25" s="32"/>
      <c r="G25" s="34"/>
      <c r="H25" s="37"/>
      <c r="I25" s="34"/>
      <c r="J25" s="34"/>
      <c r="O25" s="106" t="s">
        <v>234</v>
      </c>
      <c r="S25" s="106">
        <v>525</v>
      </c>
    </row>
    <row r="26" spans="2:19" ht="20" customHeight="1">
      <c r="B26" s="31" t="s">
        <v>116</v>
      </c>
      <c r="D26" s="32">
        <f>+D8-D11-D12-D13-D14-D15-D22</f>
        <v>840</v>
      </c>
      <c r="E26" s="33"/>
      <c r="F26" s="32">
        <f>+F8+F9-F11-F12</f>
        <v>2700</v>
      </c>
      <c r="G26" s="34"/>
      <c r="H26" s="34" t="s">
        <v>116</v>
      </c>
      <c r="I26" s="34"/>
      <c r="J26" s="34">
        <f>+D26</f>
        <v>840</v>
      </c>
      <c r="L26" s="101">
        <v>0.3</v>
      </c>
      <c r="M26" s="23">
        <f>+J26*L26</f>
        <v>252</v>
      </c>
      <c r="N26" s="101">
        <f>+M26/J26</f>
        <v>0.3</v>
      </c>
    </row>
    <row r="27" spans="2:19" ht="20" customHeight="1">
      <c r="B27" s="31" t="s">
        <v>117</v>
      </c>
      <c r="D27" s="32">
        <f>+F27</f>
        <v>810</v>
      </c>
      <c r="E27" s="33">
        <f>+F27/D26</f>
        <v>0.9642857142857143</v>
      </c>
      <c r="F27" s="32">
        <f>+F26*0.3</f>
        <v>810</v>
      </c>
      <c r="G27" s="34"/>
      <c r="H27" s="37" t="s">
        <v>239</v>
      </c>
      <c r="I27" s="34"/>
      <c r="J27" s="34">
        <f>+D13</f>
        <v>60</v>
      </c>
      <c r="L27" s="101">
        <v>0.3</v>
      </c>
      <c r="M27" s="23">
        <f>+J27*L27</f>
        <v>18</v>
      </c>
      <c r="N27" s="101">
        <f>+M27/J26</f>
        <v>2.1428571428571429E-2</v>
      </c>
    </row>
    <row r="28" spans="2:19" ht="20" customHeight="1">
      <c r="B28" s="31" t="s">
        <v>118</v>
      </c>
      <c r="D28" s="32">
        <v>-525</v>
      </c>
      <c r="E28" s="33">
        <f>+D28/D26</f>
        <v>-0.625</v>
      </c>
      <c r="F28" s="32"/>
      <c r="G28" s="34"/>
      <c r="H28" s="34" t="s">
        <v>240</v>
      </c>
      <c r="I28" s="34"/>
      <c r="J28" s="34">
        <f>+D14</f>
        <v>50</v>
      </c>
      <c r="L28" s="101">
        <v>0.3</v>
      </c>
      <c r="M28" s="23">
        <f>+J28*L28</f>
        <v>15</v>
      </c>
      <c r="N28" s="101">
        <f>+M28/J26</f>
        <v>1.7857142857142856E-2</v>
      </c>
    </row>
    <row r="29" spans="2:19" ht="20" customHeight="1">
      <c r="B29" s="31" t="s">
        <v>119</v>
      </c>
      <c r="D29" s="98">
        <f>+D27+D28</f>
        <v>285</v>
      </c>
      <c r="E29" s="33">
        <f>+D29/D26</f>
        <v>0.3392857142857143</v>
      </c>
      <c r="F29" s="32"/>
      <c r="G29" s="34"/>
      <c r="H29" s="34"/>
      <c r="I29" s="34"/>
      <c r="J29" s="34"/>
      <c r="L29" s="101">
        <v>0.3</v>
      </c>
      <c r="N29" s="101"/>
    </row>
    <row r="30" spans="2:19" ht="20" customHeight="1" thickBot="1">
      <c r="B30" s="38" t="s">
        <v>120</v>
      </c>
      <c r="D30" s="39">
        <f>+D26-D29</f>
        <v>555</v>
      </c>
      <c r="E30" s="33"/>
      <c r="F30" s="39">
        <f>+F26-F27</f>
        <v>1890</v>
      </c>
      <c r="G30" s="34"/>
      <c r="H30" s="37"/>
      <c r="I30" s="34"/>
      <c r="J30" s="34"/>
    </row>
    <row r="31" spans="2:19" ht="14" thickTop="1">
      <c r="H31" s="23" t="s">
        <v>241</v>
      </c>
      <c r="N31" s="127">
        <f>SUM(N26:N30)</f>
        <v>0.33928571428571425</v>
      </c>
    </row>
    <row r="33" spans="1:19" ht="16">
      <c r="A33" s="26" t="s">
        <v>121</v>
      </c>
      <c r="D33" s="23">
        <f>+D15*0.3</f>
        <v>45</v>
      </c>
    </row>
    <row r="34" spans="1:19">
      <c r="D34" s="23" t="e">
        <f>+D33/D25</f>
        <v>#DIV/0!</v>
      </c>
      <c r="F34" s="23" t="e">
        <f>+D29+D34</f>
        <v>#DIV/0!</v>
      </c>
    </row>
    <row r="35" spans="1:19" s="27" customFormat="1" ht="20" customHeight="1">
      <c r="A35" s="21"/>
      <c r="B35" s="40" t="s">
        <v>122</v>
      </c>
      <c r="C35" s="41"/>
      <c r="D35" s="42" t="s">
        <v>123</v>
      </c>
      <c r="E35" s="43"/>
      <c r="F35" s="42" t="s">
        <v>124</v>
      </c>
      <c r="G35" s="43"/>
      <c r="H35" s="42" t="s">
        <v>125</v>
      </c>
      <c r="I35" s="43"/>
      <c r="J35" s="42" t="s">
        <v>126</v>
      </c>
      <c r="K35" s="43"/>
      <c r="L35" s="42" t="s">
        <v>127</v>
      </c>
      <c r="M35" s="123"/>
      <c r="O35" s="122"/>
      <c r="P35" s="122"/>
      <c r="Q35" s="122"/>
      <c r="R35" s="122"/>
      <c r="S35" s="122"/>
    </row>
    <row r="36" spans="1:19" ht="20" customHeight="1">
      <c r="B36" s="44" t="s">
        <v>112</v>
      </c>
      <c r="C36" s="45"/>
      <c r="D36" s="46"/>
      <c r="E36" s="46"/>
      <c r="F36" s="46"/>
      <c r="G36" s="46"/>
      <c r="H36" s="46"/>
      <c r="I36" s="46"/>
      <c r="J36" s="46"/>
      <c r="K36" s="46"/>
      <c r="L36" s="46"/>
      <c r="M36" s="124"/>
    </row>
    <row r="37" spans="1:19" ht="20" customHeight="1">
      <c r="B37" s="44"/>
      <c r="C37" s="44"/>
      <c r="D37" s="47"/>
      <c r="E37" s="48"/>
      <c r="F37" s="48"/>
      <c r="G37" s="48"/>
      <c r="H37" s="46"/>
      <c r="I37" s="46"/>
      <c r="J37" s="46"/>
      <c r="K37" s="46"/>
      <c r="L37" s="46"/>
      <c r="M37" s="124"/>
    </row>
    <row r="38" spans="1:19" s="23" customFormat="1" ht="20" customHeight="1">
      <c r="A38" s="21"/>
      <c r="B38" s="31"/>
      <c r="C38" s="45"/>
      <c r="D38" s="49"/>
      <c r="E38" s="49"/>
      <c r="F38" s="49"/>
      <c r="G38" s="49"/>
      <c r="H38" s="49"/>
      <c r="I38" s="50"/>
      <c r="J38" s="51"/>
      <c r="K38" s="51"/>
      <c r="L38" s="46"/>
      <c r="M38" s="124"/>
      <c r="O38" s="106"/>
      <c r="P38" s="106"/>
      <c r="Q38" s="106"/>
      <c r="R38" s="106"/>
      <c r="S38" s="106"/>
    </row>
    <row r="39" spans="1:19" ht="20" customHeight="1">
      <c r="B39" s="44"/>
      <c r="C39" s="44"/>
      <c r="D39" s="48"/>
      <c r="E39" s="48"/>
      <c r="F39" s="48"/>
      <c r="G39" s="48"/>
      <c r="H39" s="46"/>
      <c r="I39" s="46"/>
      <c r="J39" s="46"/>
      <c r="K39" s="46"/>
      <c r="L39" s="46"/>
      <c r="M39" s="124"/>
    </row>
    <row r="40" spans="1:19" ht="20" customHeight="1">
      <c r="B40" s="44"/>
      <c r="C40" s="44"/>
      <c r="D40" s="48"/>
      <c r="E40" s="48"/>
      <c r="F40" s="48"/>
      <c r="G40" s="48"/>
      <c r="H40" s="49"/>
      <c r="I40" s="46"/>
      <c r="J40" s="46"/>
      <c r="K40" s="46"/>
      <c r="L40" s="46"/>
      <c r="M40" s="124"/>
    </row>
    <row r="41" spans="1:19" s="23" customFormat="1" ht="20" customHeight="1">
      <c r="A41" s="21"/>
      <c r="B41" s="31" t="s">
        <v>82</v>
      </c>
      <c r="C41" s="45"/>
      <c r="D41" s="49"/>
      <c r="E41" s="49"/>
      <c r="F41" s="49"/>
      <c r="G41" s="49"/>
      <c r="H41" s="49"/>
      <c r="I41" s="50"/>
      <c r="J41" s="51"/>
      <c r="K41" s="51"/>
      <c r="L41" s="46"/>
      <c r="M41" s="124"/>
      <c r="O41" s="106"/>
      <c r="P41" s="106"/>
      <c r="Q41" s="106"/>
      <c r="R41" s="106"/>
      <c r="S41" s="106"/>
    </row>
    <row r="42" spans="1:19" ht="20" customHeight="1">
      <c r="B42" s="45" t="s">
        <v>110</v>
      </c>
      <c r="C42" s="45"/>
      <c r="D42" s="49">
        <v>300</v>
      </c>
      <c r="E42" s="49"/>
      <c r="F42" s="49">
        <v>0</v>
      </c>
      <c r="G42" s="49"/>
      <c r="H42" s="49">
        <f>+D42+F42</f>
        <v>300</v>
      </c>
      <c r="I42" s="50"/>
      <c r="J42" s="51">
        <f>+H42*0.3</f>
        <v>90</v>
      </c>
      <c r="K42" s="51"/>
      <c r="L42" s="49">
        <f>+H42*J42</f>
        <v>27000</v>
      </c>
      <c r="M42" s="125"/>
    </row>
    <row r="43" spans="1:19" ht="20" customHeight="1">
      <c r="A43" s="26"/>
      <c r="B43" s="44"/>
      <c r="C43" s="44"/>
      <c r="D43" s="50"/>
      <c r="E43" s="50"/>
      <c r="F43" s="50"/>
      <c r="G43" s="50"/>
      <c r="H43" s="49"/>
      <c r="I43" s="50"/>
      <c r="J43" s="46"/>
      <c r="K43" s="46"/>
      <c r="L43" s="46"/>
      <c r="M43" s="124"/>
    </row>
    <row r="44" spans="1:19" ht="20" customHeight="1">
      <c r="B44" s="31"/>
      <c r="C44" s="45"/>
      <c r="D44" s="49"/>
      <c r="E44" s="49"/>
      <c r="F44" s="49"/>
      <c r="G44" s="49"/>
      <c r="H44" s="49"/>
      <c r="I44" s="50"/>
      <c r="J44" s="51"/>
      <c r="K44" s="51"/>
      <c r="L44" s="49"/>
      <c r="M44" s="125"/>
    </row>
    <row r="45" spans="1:19" s="23" customFormat="1" ht="20" customHeight="1">
      <c r="A45" s="21"/>
      <c r="B45" s="45"/>
      <c r="C45" s="45"/>
      <c r="D45" s="52"/>
      <c r="E45" s="52"/>
      <c r="F45" s="52"/>
      <c r="G45" s="49"/>
      <c r="H45" s="49"/>
      <c r="I45" s="50"/>
      <c r="J45" s="51"/>
      <c r="K45" s="51"/>
      <c r="L45" s="49"/>
      <c r="M45" s="125"/>
      <c r="O45" s="106"/>
      <c r="P45" s="106"/>
      <c r="Q45" s="106"/>
      <c r="R45" s="106"/>
      <c r="S45" s="106"/>
    </row>
    <row r="46" spans="1:19" s="23" customFormat="1" ht="20" customHeight="1">
      <c r="A46" s="21"/>
      <c r="B46" s="45"/>
      <c r="C46" s="45"/>
      <c r="D46" s="49"/>
      <c r="E46" s="49"/>
      <c r="F46" s="49"/>
      <c r="G46" s="49"/>
      <c r="H46" s="49"/>
      <c r="I46" s="50"/>
      <c r="J46" s="51"/>
      <c r="K46" s="51"/>
      <c r="L46" s="49"/>
      <c r="M46" s="125"/>
      <c r="O46" s="106"/>
      <c r="P46" s="106"/>
      <c r="Q46" s="106"/>
      <c r="R46" s="106"/>
      <c r="S46" s="106"/>
    </row>
    <row r="47" spans="1:19" s="23" customFormat="1" ht="20" customHeight="1">
      <c r="A47" s="21"/>
      <c r="B47" s="40" t="s">
        <v>128</v>
      </c>
      <c r="C47" s="41"/>
      <c r="D47" s="53">
        <f>SUM(D38:D46)</f>
        <v>300</v>
      </c>
      <c r="E47" s="54"/>
      <c r="F47" s="53">
        <f>SUM(F44:F46)</f>
        <v>0</v>
      </c>
      <c r="G47" s="54"/>
      <c r="H47" s="53">
        <f>SUM(H38:H46)</f>
        <v>300</v>
      </c>
      <c r="I47" s="43"/>
      <c r="J47" s="42"/>
      <c r="K47" s="43"/>
      <c r="L47" s="53">
        <f>SUM(L39:L46)</f>
        <v>27000</v>
      </c>
      <c r="M47" s="126"/>
      <c r="O47" s="106"/>
      <c r="P47" s="106"/>
      <c r="Q47" s="106"/>
      <c r="R47" s="106"/>
      <c r="S47" s="106"/>
    </row>
    <row r="48" spans="1:19" s="23" customFormat="1" ht="20" customHeight="1">
      <c r="A48" s="21"/>
      <c r="B48" s="45"/>
      <c r="C48" s="45"/>
      <c r="D48" s="49"/>
      <c r="E48" s="49"/>
      <c r="F48" s="49"/>
      <c r="G48" s="49"/>
      <c r="H48" s="49"/>
      <c r="I48" s="46"/>
      <c r="J48" s="46"/>
      <c r="K48" s="46"/>
      <c r="L48" s="46"/>
      <c r="M48" s="124"/>
      <c r="O48" s="106"/>
      <c r="P48" s="106"/>
      <c r="Q48" s="106"/>
      <c r="R48" s="106"/>
      <c r="S48" s="106"/>
    </row>
    <row r="49" spans="1:19" s="23" customFormat="1" ht="20" customHeight="1">
      <c r="A49" s="21"/>
      <c r="B49" s="44"/>
      <c r="C49" s="44"/>
      <c r="D49" s="55"/>
      <c r="E49" s="55"/>
      <c r="F49" s="55"/>
      <c r="G49" s="55"/>
      <c r="H49" s="49"/>
      <c r="I49" s="46"/>
      <c r="J49" s="46"/>
      <c r="K49" s="46"/>
      <c r="L49" s="49"/>
      <c r="M49" s="125"/>
      <c r="O49" s="106"/>
      <c r="P49" s="106"/>
      <c r="Q49" s="106"/>
      <c r="R49" s="106"/>
      <c r="S49" s="106"/>
    </row>
    <row r="50" spans="1:19" s="23" customFormat="1" ht="20" customHeight="1">
      <c r="A50" s="21"/>
      <c r="B50" s="56"/>
      <c r="C50" s="44"/>
      <c r="D50" s="55"/>
      <c r="E50" s="55"/>
      <c r="F50" s="55"/>
      <c r="G50" s="55"/>
      <c r="H50" s="49"/>
      <c r="I50" s="50"/>
      <c r="J50" s="51"/>
      <c r="K50" s="51"/>
      <c r="L50" s="49"/>
      <c r="M50" s="125"/>
      <c r="O50" s="106"/>
      <c r="P50" s="106"/>
      <c r="Q50" s="106"/>
      <c r="R50" s="106"/>
      <c r="S50" s="106"/>
    </row>
    <row r="51" spans="1:19" s="23" customFormat="1" ht="26.25" customHeight="1">
      <c r="A51" s="21"/>
      <c r="B51" s="56"/>
      <c r="C51" s="44"/>
      <c r="D51" s="55"/>
      <c r="E51" s="55"/>
      <c r="F51" s="55"/>
      <c r="G51" s="55"/>
      <c r="H51" s="49"/>
      <c r="I51" s="50"/>
      <c r="J51" s="51"/>
      <c r="K51" s="51"/>
      <c r="L51" s="49"/>
      <c r="M51" s="125"/>
      <c r="O51" s="106"/>
      <c r="P51" s="106"/>
      <c r="Q51" s="106"/>
      <c r="R51" s="106"/>
      <c r="S51" s="106"/>
    </row>
    <row r="52" spans="1:19" s="23" customFormat="1" ht="20" customHeight="1">
      <c r="A52" s="21"/>
      <c r="B52" s="56"/>
      <c r="C52" s="44"/>
      <c r="D52" s="55"/>
      <c r="E52" s="55"/>
      <c r="F52" s="55"/>
      <c r="G52" s="55"/>
      <c r="H52" s="49"/>
      <c r="I52" s="46"/>
      <c r="J52" s="46"/>
      <c r="K52" s="46"/>
      <c r="L52" s="49"/>
      <c r="M52" s="125"/>
      <c r="O52" s="106"/>
      <c r="P52" s="106"/>
      <c r="Q52" s="106"/>
      <c r="R52" s="106"/>
      <c r="S52" s="106"/>
    </row>
    <row r="53" spans="1:19" s="23" customFormat="1" ht="24.75" customHeight="1">
      <c r="A53" s="26"/>
      <c r="B53" s="56"/>
      <c r="C53" s="44"/>
      <c r="D53" s="55"/>
      <c r="E53" s="55"/>
      <c r="F53" s="55"/>
      <c r="G53" s="55"/>
      <c r="H53" s="49"/>
      <c r="I53" s="46"/>
      <c r="J53" s="46"/>
      <c r="K53" s="46"/>
      <c r="L53" s="49"/>
      <c r="M53" s="125"/>
      <c r="O53" s="106"/>
      <c r="P53" s="106"/>
      <c r="Q53" s="106"/>
      <c r="R53" s="106"/>
      <c r="S53" s="106"/>
    </row>
    <row r="54" spans="1:19" s="23" customFormat="1" ht="23.25" customHeight="1">
      <c r="A54" s="21"/>
      <c r="B54" s="56"/>
      <c r="C54" s="44"/>
      <c r="D54" s="55"/>
      <c r="E54" s="55"/>
      <c r="F54" s="55"/>
      <c r="G54" s="55"/>
      <c r="H54" s="49" t="s">
        <v>74</v>
      </c>
      <c r="I54" s="46"/>
      <c r="J54" s="46"/>
      <c r="K54" s="46"/>
      <c r="L54" s="49">
        <v>0</v>
      </c>
      <c r="M54" s="125"/>
      <c r="O54" s="106"/>
      <c r="P54" s="106"/>
      <c r="Q54" s="106"/>
      <c r="R54" s="106"/>
      <c r="S54" s="106"/>
    </row>
    <row r="55" spans="1:19" s="23" customFormat="1" ht="23.25" customHeight="1">
      <c r="A55" s="27"/>
      <c r="B55" s="56"/>
      <c r="C55" s="44"/>
      <c r="D55" s="55"/>
      <c r="E55" s="55"/>
      <c r="F55" s="55"/>
      <c r="G55" s="55"/>
      <c r="H55" s="49" t="s">
        <v>76</v>
      </c>
      <c r="I55" s="46"/>
      <c r="J55" s="46"/>
      <c r="K55" s="46"/>
      <c r="L55" s="49">
        <v>240</v>
      </c>
      <c r="M55" s="125"/>
      <c r="O55" s="106"/>
      <c r="P55" s="106"/>
      <c r="Q55" s="106"/>
      <c r="R55" s="106"/>
      <c r="S55" s="106"/>
    </row>
    <row r="56" spans="1:19" s="23" customFormat="1" ht="20" customHeight="1">
      <c r="A56" s="21"/>
      <c r="B56" s="56"/>
      <c r="C56" s="44"/>
      <c r="D56" s="55"/>
      <c r="E56" s="55"/>
      <c r="F56" s="55"/>
      <c r="G56" s="55"/>
      <c r="H56" s="49"/>
      <c r="I56" s="46"/>
      <c r="J56" s="46"/>
      <c r="K56" s="46"/>
      <c r="L56" s="49"/>
      <c r="M56" s="125"/>
      <c r="O56" s="106"/>
      <c r="P56" s="106"/>
      <c r="Q56" s="106"/>
      <c r="R56" s="106"/>
      <c r="S56" s="106"/>
    </row>
    <row r="57" spans="1:19" s="23" customFormat="1" ht="20" customHeight="1">
      <c r="A57" s="21"/>
      <c r="B57" s="56"/>
      <c r="C57" s="44"/>
      <c r="D57" s="55"/>
      <c r="E57" s="55"/>
      <c r="F57" s="55"/>
      <c r="G57" s="55"/>
      <c r="H57" s="49"/>
      <c r="I57" s="46"/>
      <c r="J57" s="46"/>
      <c r="K57" s="46"/>
      <c r="L57" s="49"/>
      <c r="M57" s="125"/>
      <c r="O57" s="106"/>
      <c r="P57" s="106"/>
      <c r="Q57" s="106"/>
      <c r="R57" s="106"/>
      <c r="S57" s="106"/>
    </row>
    <row r="58" spans="1:19" s="23" customFormat="1" ht="20" customHeight="1">
      <c r="A58" s="21"/>
      <c r="B58" s="56" t="s">
        <v>129</v>
      </c>
      <c r="C58" s="44"/>
      <c r="D58" s="55"/>
      <c r="E58" s="55"/>
      <c r="F58" s="55"/>
      <c r="G58" s="55"/>
      <c r="H58" s="49"/>
      <c r="I58" s="46"/>
      <c r="J58" s="57"/>
      <c r="K58" s="57"/>
      <c r="L58" s="46">
        <v>240</v>
      </c>
      <c r="M58" s="124"/>
      <c r="O58" s="106"/>
      <c r="P58" s="106"/>
      <c r="Q58" s="106"/>
      <c r="R58" s="106"/>
      <c r="S58" s="106"/>
    </row>
    <row r="59" spans="1:19" s="23" customFormat="1">
      <c r="A59" s="21"/>
      <c r="B59" s="21"/>
      <c r="C59" s="21"/>
      <c r="I59" s="30"/>
      <c r="J59" s="30"/>
      <c r="K59" s="30"/>
      <c r="L59" s="30"/>
      <c r="M59" s="30"/>
      <c r="O59" s="106"/>
      <c r="P59" s="106"/>
      <c r="Q59" s="106"/>
      <c r="R59" s="106"/>
      <c r="S59" s="106"/>
    </row>
    <row r="61" spans="1:19" s="23" customFormat="1" ht="16">
      <c r="A61" s="26" t="s">
        <v>130</v>
      </c>
      <c r="B61" s="26" t="s">
        <v>131</v>
      </c>
      <c r="C61" s="21"/>
      <c r="O61" s="106"/>
      <c r="P61" s="106"/>
      <c r="Q61" s="106"/>
      <c r="R61" s="106"/>
      <c r="S61" s="106"/>
    </row>
    <row r="62" spans="1:19" s="23" customFormat="1">
      <c r="A62" s="21"/>
      <c r="B62" s="21"/>
      <c r="C62" s="21"/>
      <c r="H62" s="58" t="s">
        <v>132</v>
      </c>
      <c r="O62" s="106"/>
      <c r="P62" s="106"/>
      <c r="Q62" s="106"/>
      <c r="R62" s="106"/>
      <c r="S62" s="106"/>
    </row>
    <row r="63" spans="1:19" s="23" customFormat="1" ht="20" customHeight="1">
      <c r="A63" s="21"/>
      <c r="B63" s="59" t="s">
        <v>133</v>
      </c>
      <c r="C63" s="21"/>
      <c r="D63" s="55">
        <f>+F26</f>
        <v>2700</v>
      </c>
      <c r="G63" s="60" t="s">
        <v>134</v>
      </c>
      <c r="H63" s="60" t="s">
        <v>135</v>
      </c>
      <c r="O63" s="106"/>
      <c r="P63" s="106"/>
      <c r="Q63" s="106"/>
      <c r="R63" s="106"/>
      <c r="S63" s="106"/>
    </row>
    <row r="64" spans="1:19" s="23" customFormat="1" ht="20" customHeight="1">
      <c r="A64" s="21"/>
      <c r="B64" s="59" t="s">
        <v>136</v>
      </c>
      <c r="C64" s="21"/>
      <c r="D64" s="55">
        <f>+F27</f>
        <v>810</v>
      </c>
      <c r="H64" s="55" t="s">
        <v>137</v>
      </c>
      <c r="J64" s="55">
        <f>+D30</f>
        <v>555</v>
      </c>
      <c r="O64" s="106"/>
      <c r="P64" s="106"/>
      <c r="Q64" s="106"/>
      <c r="R64" s="106"/>
      <c r="S64" s="106"/>
    </row>
    <row r="65" spans="1:19" s="23" customFormat="1" ht="20" customHeight="1">
      <c r="A65" s="21"/>
      <c r="B65" s="59" t="s">
        <v>138</v>
      </c>
      <c r="C65" s="21"/>
      <c r="D65" s="55"/>
      <c r="H65" s="55" t="s">
        <v>139</v>
      </c>
      <c r="J65" s="55">
        <v>1085</v>
      </c>
      <c r="O65" s="106"/>
      <c r="P65" s="106"/>
      <c r="Q65" s="106"/>
      <c r="R65" s="106"/>
      <c r="S65" s="106"/>
    </row>
    <row r="66" spans="1:19" s="23" customFormat="1" ht="20" customHeight="1">
      <c r="A66" s="21"/>
      <c r="B66" s="59"/>
      <c r="C66" s="21"/>
      <c r="D66" s="55"/>
      <c r="H66" s="55"/>
      <c r="J66" s="55"/>
      <c r="O66" s="106"/>
      <c r="P66" s="106"/>
      <c r="Q66" s="106"/>
      <c r="R66" s="106"/>
      <c r="S66" s="106"/>
    </row>
    <row r="67" spans="1:19" s="23" customFormat="1" ht="20" customHeight="1">
      <c r="A67" s="21"/>
      <c r="B67" s="59"/>
      <c r="C67" s="21"/>
      <c r="D67" s="55"/>
      <c r="H67" s="55" t="s">
        <v>139</v>
      </c>
      <c r="J67" s="99">
        <f>+J65-J64</f>
        <v>530</v>
      </c>
      <c r="O67" s="106"/>
      <c r="P67" s="106"/>
      <c r="Q67" s="106"/>
      <c r="R67" s="106"/>
      <c r="S67" s="106"/>
    </row>
    <row r="68" spans="1:19" s="23" customFormat="1" ht="20" customHeight="1">
      <c r="A68" s="21"/>
      <c r="B68" s="59" t="s">
        <v>139</v>
      </c>
      <c r="C68" s="21"/>
      <c r="D68" s="55">
        <f>+D63-D64</f>
        <v>1890</v>
      </c>
      <c r="H68" s="55"/>
      <c r="J68" s="100">
        <v>1.4286000000000001</v>
      </c>
      <c r="O68" s="106"/>
      <c r="P68" s="106"/>
      <c r="Q68" s="106"/>
      <c r="R68" s="106"/>
      <c r="S68" s="106"/>
    </row>
    <row r="69" spans="1:19" s="23" customFormat="1" ht="20" customHeight="1">
      <c r="A69" s="21"/>
      <c r="B69" s="59"/>
      <c r="C69" s="21"/>
      <c r="D69" s="59"/>
      <c r="H69" s="55"/>
      <c r="J69" s="99">
        <f>+J67*J68</f>
        <v>757.15800000000002</v>
      </c>
      <c r="O69" s="106"/>
      <c r="P69" s="106"/>
      <c r="Q69" s="106"/>
      <c r="R69" s="106"/>
      <c r="S69" s="106"/>
    </row>
    <row r="70" spans="1:19" s="23" customFormat="1" ht="20" customHeight="1">
      <c r="A70" s="21"/>
      <c r="B70" s="59"/>
      <c r="C70" s="21"/>
      <c r="D70" s="55"/>
      <c r="O70" s="106"/>
      <c r="P70" s="106"/>
      <c r="Q70" s="106"/>
      <c r="R70" s="106"/>
      <c r="S70" s="106"/>
    </row>
    <row r="71" spans="1:19" s="23" customFormat="1" ht="15">
      <c r="A71" s="21"/>
      <c r="B71" s="61"/>
      <c r="C71" s="21"/>
      <c r="E71" s="62"/>
      <c r="O71" s="106"/>
      <c r="P71" s="106"/>
      <c r="Q71" s="106"/>
      <c r="R71" s="106"/>
      <c r="S71" s="106"/>
    </row>
    <row r="72" spans="1:19" s="23" customFormat="1" ht="15">
      <c r="A72" s="21"/>
      <c r="B72" s="61"/>
      <c r="C72" s="21"/>
      <c r="E72" s="62"/>
      <c r="O72" s="106"/>
      <c r="P72" s="106"/>
      <c r="Q72" s="106"/>
      <c r="R72" s="106"/>
      <c r="S72" s="106"/>
    </row>
    <row r="73" spans="1:19" s="23" customFormat="1" ht="15">
      <c r="A73" s="21"/>
      <c r="B73" s="21"/>
      <c r="C73" s="21"/>
      <c r="D73" s="63"/>
      <c r="E73" s="62"/>
      <c r="O73" s="106"/>
      <c r="P73" s="106"/>
      <c r="Q73" s="106"/>
      <c r="R73" s="106"/>
      <c r="S73" s="106"/>
    </row>
    <row r="74" spans="1:19" s="23" customFormat="1" ht="20" customHeight="1">
      <c r="A74" s="21"/>
      <c r="B74" s="21"/>
      <c r="C74" s="21"/>
      <c r="O74" s="106"/>
      <c r="P74" s="106"/>
      <c r="Q74" s="106"/>
      <c r="R74" s="106"/>
      <c r="S74" s="106"/>
    </row>
    <row r="75" spans="1:19" s="23" customFormat="1" ht="20" customHeight="1">
      <c r="A75" s="21"/>
      <c r="B75" s="21"/>
      <c r="C75" s="21"/>
      <c r="O75" s="106"/>
      <c r="P75" s="106"/>
      <c r="Q75" s="106"/>
      <c r="R75" s="106"/>
      <c r="S75" s="106"/>
    </row>
    <row r="76" spans="1:19" s="23" customFormat="1" ht="20" customHeight="1">
      <c r="A76" s="21"/>
      <c r="B76" s="21"/>
      <c r="C76" s="21"/>
      <c r="O76" s="106"/>
      <c r="P76" s="106"/>
      <c r="Q76" s="106"/>
      <c r="R76" s="106"/>
      <c r="S76" s="106"/>
    </row>
    <row r="77" spans="1:19" s="23" customFormat="1" ht="20" customHeight="1">
      <c r="A77" s="21"/>
      <c r="B77" s="21"/>
      <c r="C77" s="21"/>
      <c r="O77" s="106"/>
      <c r="P77" s="106"/>
      <c r="Q77" s="106"/>
      <c r="R77" s="106"/>
      <c r="S77" s="106"/>
    </row>
    <row r="78" spans="1:19" s="23" customFormat="1" ht="20" customHeight="1">
      <c r="A78" s="21"/>
      <c r="B78" s="21"/>
      <c r="C78" s="21"/>
      <c r="O78" s="106"/>
      <c r="P78" s="106"/>
      <c r="Q78" s="106"/>
      <c r="R78" s="106"/>
      <c r="S78" s="106"/>
    </row>
    <row r="79" spans="1:19" s="23" customFormat="1" ht="20" customHeight="1">
      <c r="A79" s="21"/>
      <c r="B79" s="21"/>
      <c r="C79" s="21"/>
      <c r="O79" s="106"/>
      <c r="P79" s="106"/>
      <c r="Q79" s="106"/>
      <c r="R79" s="106"/>
      <c r="S79" s="106"/>
    </row>
    <row r="80" spans="1:19" s="23" customFormat="1">
      <c r="A80" s="21"/>
      <c r="B80" s="21"/>
      <c r="C80" s="21"/>
      <c r="O80" s="106"/>
      <c r="P80" s="106"/>
      <c r="Q80" s="106"/>
      <c r="R80" s="106"/>
      <c r="S80" s="106"/>
    </row>
  </sheetData>
  <mergeCells count="1">
    <mergeCell ref="A7:B7"/>
  </mergeCells>
  <pageMargins left="0.78740157480314965" right="0.78740157480314965" top="0.19685039370078741" bottom="0.31496062992125984" header="0" footer="0"/>
  <pageSetup scale="70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FD059-DBA9-2945-8A36-351EF66E689A}">
  <sheetPr>
    <pageSetUpPr fitToPage="1"/>
  </sheetPr>
  <dimension ref="A1:S80"/>
  <sheetViews>
    <sheetView showGridLines="0" zoomScale="150" zoomScaleNormal="90" workbookViewId="0">
      <selection activeCell="F11" sqref="F11"/>
    </sheetView>
  </sheetViews>
  <sheetFormatPr baseColWidth="10" defaultColWidth="11.5" defaultRowHeight="13"/>
  <cols>
    <col min="1" max="1" width="2.83203125" style="21" customWidth="1"/>
    <col min="2" max="2" width="21.1640625" style="21" customWidth="1"/>
    <col min="3" max="3" width="2.5" style="21" customWidth="1"/>
    <col min="4" max="4" width="23.83203125" style="23" customWidth="1"/>
    <col min="5" max="5" width="7.33203125" style="23" customWidth="1"/>
    <col min="6" max="6" width="20.83203125" style="23" customWidth="1"/>
    <col min="7" max="7" width="2" style="23" customWidth="1"/>
    <col min="8" max="8" width="18.83203125" style="23" customWidth="1"/>
    <col min="9" max="9" width="2.83203125" style="23" customWidth="1"/>
    <col min="10" max="10" width="16" style="23" customWidth="1"/>
    <col min="11" max="11" width="2.83203125" style="23" customWidth="1"/>
    <col min="12" max="13" width="11.5" style="23" customWidth="1"/>
    <col min="14" max="14" width="11.5" style="21"/>
    <col min="15" max="19" width="11.5" style="106"/>
    <col min="20" max="242" width="11.5" style="21"/>
    <col min="243" max="243" width="2.83203125" style="21" customWidth="1"/>
    <col min="244" max="244" width="21.1640625" style="21" customWidth="1"/>
    <col min="245" max="245" width="2.5" style="21" customWidth="1"/>
    <col min="246" max="246" width="23.83203125" style="21" customWidth="1"/>
    <col min="247" max="247" width="7.33203125" style="21" customWidth="1"/>
    <col min="248" max="248" width="20.83203125" style="21" customWidth="1"/>
    <col min="249" max="249" width="2" style="21" customWidth="1"/>
    <col min="250" max="250" width="18.83203125" style="21" customWidth="1"/>
    <col min="251" max="251" width="2.83203125" style="21" customWidth="1"/>
    <col min="252" max="252" width="16" style="21" customWidth="1"/>
    <col min="253" max="253" width="2.83203125" style="21" customWidth="1"/>
    <col min="254" max="254" width="11.5" style="21"/>
    <col min="255" max="255" width="12" style="21" bestFit="1" customWidth="1"/>
    <col min="256" max="498" width="11.5" style="21"/>
    <col min="499" max="499" width="2.83203125" style="21" customWidth="1"/>
    <col min="500" max="500" width="21.1640625" style="21" customWidth="1"/>
    <col min="501" max="501" width="2.5" style="21" customWidth="1"/>
    <col min="502" max="502" width="23.83203125" style="21" customWidth="1"/>
    <col min="503" max="503" width="7.33203125" style="21" customWidth="1"/>
    <col min="504" max="504" width="20.83203125" style="21" customWidth="1"/>
    <col min="505" max="505" width="2" style="21" customWidth="1"/>
    <col min="506" max="506" width="18.83203125" style="21" customWidth="1"/>
    <col min="507" max="507" width="2.83203125" style="21" customWidth="1"/>
    <col min="508" max="508" width="16" style="21" customWidth="1"/>
    <col min="509" max="509" width="2.83203125" style="21" customWidth="1"/>
    <col min="510" max="510" width="11.5" style="21"/>
    <col min="511" max="511" width="12" style="21" bestFit="1" customWidth="1"/>
    <col min="512" max="754" width="11.5" style="21"/>
    <col min="755" max="755" width="2.83203125" style="21" customWidth="1"/>
    <col min="756" max="756" width="21.1640625" style="21" customWidth="1"/>
    <col min="757" max="757" width="2.5" style="21" customWidth="1"/>
    <col min="758" max="758" width="23.83203125" style="21" customWidth="1"/>
    <col min="759" max="759" width="7.33203125" style="21" customWidth="1"/>
    <col min="760" max="760" width="20.83203125" style="21" customWidth="1"/>
    <col min="761" max="761" width="2" style="21" customWidth="1"/>
    <col min="762" max="762" width="18.83203125" style="21" customWidth="1"/>
    <col min="763" max="763" width="2.83203125" style="21" customWidth="1"/>
    <col min="764" max="764" width="16" style="21" customWidth="1"/>
    <col min="765" max="765" width="2.83203125" style="21" customWidth="1"/>
    <col min="766" max="766" width="11.5" style="21"/>
    <col min="767" max="767" width="12" style="21" bestFit="1" customWidth="1"/>
    <col min="768" max="1010" width="11.5" style="21"/>
    <col min="1011" max="1011" width="2.83203125" style="21" customWidth="1"/>
    <col min="1012" max="1012" width="21.1640625" style="21" customWidth="1"/>
    <col min="1013" max="1013" width="2.5" style="21" customWidth="1"/>
    <col min="1014" max="1014" width="23.83203125" style="21" customWidth="1"/>
    <col min="1015" max="1015" width="7.33203125" style="21" customWidth="1"/>
    <col min="1016" max="1016" width="20.83203125" style="21" customWidth="1"/>
    <col min="1017" max="1017" width="2" style="21" customWidth="1"/>
    <col min="1018" max="1018" width="18.83203125" style="21" customWidth="1"/>
    <col min="1019" max="1019" width="2.83203125" style="21" customWidth="1"/>
    <col min="1020" max="1020" width="16" style="21" customWidth="1"/>
    <col min="1021" max="1021" width="2.83203125" style="21" customWidth="1"/>
    <col min="1022" max="1022" width="11.5" style="21"/>
    <col min="1023" max="1023" width="12" style="21" bestFit="1" customWidth="1"/>
    <col min="1024" max="1266" width="11.5" style="21"/>
    <col min="1267" max="1267" width="2.83203125" style="21" customWidth="1"/>
    <col min="1268" max="1268" width="21.1640625" style="21" customWidth="1"/>
    <col min="1269" max="1269" width="2.5" style="21" customWidth="1"/>
    <col min="1270" max="1270" width="23.83203125" style="21" customWidth="1"/>
    <col min="1271" max="1271" width="7.33203125" style="21" customWidth="1"/>
    <col min="1272" max="1272" width="20.83203125" style="21" customWidth="1"/>
    <col min="1273" max="1273" width="2" style="21" customWidth="1"/>
    <col min="1274" max="1274" width="18.83203125" style="21" customWidth="1"/>
    <col min="1275" max="1275" width="2.83203125" style="21" customWidth="1"/>
    <col min="1276" max="1276" width="16" style="21" customWidth="1"/>
    <col min="1277" max="1277" width="2.83203125" style="21" customWidth="1"/>
    <col min="1278" max="1278" width="11.5" style="21"/>
    <col min="1279" max="1279" width="12" style="21" bestFit="1" customWidth="1"/>
    <col min="1280" max="1522" width="11.5" style="21"/>
    <col min="1523" max="1523" width="2.83203125" style="21" customWidth="1"/>
    <col min="1524" max="1524" width="21.1640625" style="21" customWidth="1"/>
    <col min="1525" max="1525" width="2.5" style="21" customWidth="1"/>
    <col min="1526" max="1526" width="23.83203125" style="21" customWidth="1"/>
    <col min="1527" max="1527" width="7.33203125" style="21" customWidth="1"/>
    <col min="1528" max="1528" width="20.83203125" style="21" customWidth="1"/>
    <col min="1529" max="1529" width="2" style="21" customWidth="1"/>
    <col min="1530" max="1530" width="18.83203125" style="21" customWidth="1"/>
    <col min="1531" max="1531" width="2.83203125" style="21" customWidth="1"/>
    <col min="1532" max="1532" width="16" style="21" customWidth="1"/>
    <col min="1533" max="1533" width="2.83203125" style="21" customWidth="1"/>
    <col min="1534" max="1534" width="11.5" style="21"/>
    <col min="1535" max="1535" width="12" style="21" bestFit="1" customWidth="1"/>
    <col min="1536" max="1778" width="11.5" style="21"/>
    <col min="1779" max="1779" width="2.83203125" style="21" customWidth="1"/>
    <col min="1780" max="1780" width="21.1640625" style="21" customWidth="1"/>
    <col min="1781" max="1781" width="2.5" style="21" customWidth="1"/>
    <col min="1782" max="1782" width="23.83203125" style="21" customWidth="1"/>
    <col min="1783" max="1783" width="7.33203125" style="21" customWidth="1"/>
    <col min="1784" max="1784" width="20.83203125" style="21" customWidth="1"/>
    <col min="1785" max="1785" width="2" style="21" customWidth="1"/>
    <col min="1786" max="1786" width="18.83203125" style="21" customWidth="1"/>
    <col min="1787" max="1787" width="2.83203125" style="21" customWidth="1"/>
    <col min="1788" max="1788" width="16" style="21" customWidth="1"/>
    <col min="1789" max="1789" width="2.83203125" style="21" customWidth="1"/>
    <col min="1790" max="1790" width="11.5" style="21"/>
    <col min="1791" max="1791" width="12" style="21" bestFit="1" customWidth="1"/>
    <col min="1792" max="2034" width="11.5" style="21"/>
    <col min="2035" max="2035" width="2.83203125" style="21" customWidth="1"/>
    <col min="2036" max="2036" width="21.1640625" style="21" customWidth="1"/>
    <col min="2037" max="2037" width="2.5" style="21" customWidth="1"/>
    <col min="2038" max="2038" width="23.83203125" style="21" customWidth="1"/>
    <col min="2039" max="2039" width="7.33203125" style="21" customWidth="1"/>
    <col min="2040" max="2040" width="20.83203125" style="21" customWidth="1"/>
    <col min="2041" max="2041" width="2" style="21" customWidth="1"/>
    <col min="2042" max="2042" width="18.83203125" style="21" customWidth="1"/>
    <col min="2043" max="2043" width="2.83203125" style="21" customWidth="1"/>
    <col min="2044" max="2044" width="16" style="21" customWidth="1"/>
    <col min="2045" max="2045" width="2.83203125" style="21" customWidth="1"/>
    <col min="2046" max="2046" width="11.5" style="21"/>
    <col min="2047" max="2047" width="12" style="21" bestFit="1" customWidth="1"/>
    <col min="2048" max="2290" width="11.5" style="21"/>
    <col min="2291" max="2291" width="2.83203125" style="21" customWidth="1"/>
    <col min="2292" max="2292" width="21.1640625" style="21" customWidth="1"/>
    <col min="2293" max="2293" width="2.5" style="21" customWidth="1"/>
    <col min="2294" max="2294" width="23.83203125" style="21" customWidth="1"/>
    <col min="2295" max="2295" width="7.33203125" style="21" customWidth="1"/>
    <col min="2296" max="2296" width="20.83203125" style="21" customWidth="1"/>
    <col min="2297" max="2297" width="2" style="21" customWidth="1"/>
    <col min="2298" max="2298" width="18.83203125" style="21" customWidth="1"/>
    <col min="2299" max="2299" width="2.83203125" style="21" customWidth="1"/>
    <col min="2300" max="2300" width="16" style="21" customWidth="1"/>
    <col min="2301" max="2301" width="2.83203125" style="21" customWidth="1"/>
    <col min="2302" max="2302" width="11.5" style="21"/>
    <col min="2303" max="2303" width="12" style="21" bestFit="1" customWidth="1"/>
    <col min="2304" max="2546" width="11.5" style="21"/>
    <col min="2547" max="2547" width="2.83203125" style="21" customWidth="1"/>
    <col min="2548" max="2548" width="21.1640625" style="21" customWidth="1"/>
    <col min="2549" max="2549" width="2.5" style="21" customWidth="1"/>
    <col min="2550" max="2550" width="23.83203125" style="21" customWidth="1"/>
    <col min="2551" max="2551" width="7.33203125" style="21" customWidth="1"/>
    <col min="2552" max="2552" width="20.83203125" style="21" customWidth="1"/>
    <col min="2553" max="2553" width="2" style="21" customWidth="1"/>
    <col min="2554" max="2554" width="18.83203125" style="21" customWidth="1"/>
    <col min="2555" max="2555" width="2.83203125" style="21" customWidth="1"/>
    <col min="2556" max="2556" width="16" style="21" customWidth="1"/>
    <col min="2557" max="2557" width="2.83203125" style="21" customWidth="1"/>
    <col min="2558" max="2558" width="11.5" style="21"/>
    <col min="2559" max="2559" width="12" style="21" bestFit="1" customWidth="1"/>
    <col min="2560" max="2802" width="11.5" style="21"/>
    <col min="2803" max="2803" width="2.83203125" style="21" customWidth="1"/>
    <col min="2804" max="2804" width="21.1640625" style="21" customWidth="1"/>
    <col min="2805" max="2805" width="2.5" style="21" customWidth="1"/>
    <col min="2806" max="2806" width="23.83203125" style="21" customWidth="1"/>
    <col min="2807" max="2807" width="7.33203125" style="21" customWidth="1"/>
    <col min="2808" max="2808" width="20.83203125" style="21" customWidth="1"/>
    <col min="2809" max="2809" width="2" style="21" customWidth="1"/>
    <col min="2810" max="2810" width="18.83203125" style="21" customWidth="1"/>
    <col min="2811" max="2811" width="2.83203125" style="21" customWidth="1"/>
    <col min="2812" max="2812" width="16" style="21" customWidth="1"/>
    <col min="2813" max="2813" width="2.83203125" style="21" customWidth="1"/>
    <col min="2814" max="2814" width="11.5" style="21"/>
    <col min="2815" max="2815" width="12" style="21" bestFit="1" customWidth="1"/>
    <col min="2816" max="3058" width="11.5" style="21"/>
    <col min="3059" max="3059" width="2.83203125" style="21" customWidth="1"/>
    <col min="3060" max="3060" width="21.1640625" style="21" customWidth="1"/>
    <col min="3061" max="3061" width="2.5" style="21" customWidth="1"/>
    <col min="3062" max="3062" width="23.83203125" style="21" customWidth="1"/>
    <col min="3063" max="3063" width="7.33203125" style="21" customWidth="1"/>
    <col min="3064" max="3064" width="20.83203125" style="21" customWidth="1"/>
    <col min="3065" max="3065" width="2" style="21" customWidth="1"/>
    <col min="3066" max="3066" width="18.83203125" style="21" customWidth="1"/>
    <col min="3067" max="3067" width="2.83203125" style="21" customWidth="1"/>
    <col min="3068" max="3068" width="16" style="21" customWidth="1"/>
    <col min="3069" max="3069" width="2.83203125" style="21" customWidth="1"/>
    <col min="3070" max="3070" width="11.5" style="21"/>
    <col min="3071" max="3071" width="12" style="21" bestFit="1" customWidth="1"/>
    <col min="3072" max="3314" width="11.5" style="21"/>
    <col min="3315" max="3315" width="2.83203125" style="21" customWidth="1"/>
    <col min="3316" max="3316" width="21.1640625" style="21" customWidth="1"/>
    <col min="3317" max="3317" width="2.5" style="21" customWidth="1"/>
    <col min="3318" max="3318" width="23.83203125" style="21" customWidth="1"/>
    <col min="3319" max="3319" width="7.33203125" style="21" customWidth="1"/>
    <col min="3320" max="3320" width="20.83203125" style="21" customWidth="1"/>
    <col min="3321" max="3321" width="2" style="21" customWidth="1"/>
    <col min="3322" max="3322" width="18.83203125" style="21" customWidth="1"/>
    <col min="3323" max="3323" width="2.83203125" style="21" customWidth="1"/>
    <col min="3324" max="3324" width="16" style="21" customWidth="1"/>
    <col min="3325" max="3325" width="2.83203125" style="21" customWidth="1"/>
    <col min="3326" max="3326" width="11.5" style="21"/>
    <col min="3327" max="3327" width="12" style="21" bestFit="1" customWidth="1"/>
    <col min="3328" max="3570" width="11.5" style="21"/>
    <col min="3571" max="3571" width="2.83203125" style="21" customWidth="1"/>
    <col min="3572" max="3572" width="21.1640625" style="21" customWidth="1"/>
    <col min="3573" max="3573" width="2.5" style="21" customWidth="1"/>
    <col min="3574" max="3574" width="23.83203125" style="21" customWidth="1"/>
    <col min="3575" max="3575" width="7.33203125" style="21" customWidth="1"/>
    <col min="3576" max="3576" width="20.83203125" style="21" customWidth="1"/>
    <col min="3577" max="3577" width="2" style="21" customWidth="1"/>
    <col min="3578" max="3578" width="18.83203125" style="21" customWidth="1"/>
    <col min="3579" max="3579" width="2.83203125" style="21" customWidth="1"/>
    <col min="3580" max="3580" width="16" style="21" customWidth="1"/>
    <col min="3581" max="3581" width="2.83203125" style="21" customWidth="1"/>
    <col min="3582" max="3582" width="11.5" style="21"/>
    <col min="3583" max="3583" width="12" style="21" bestFit="1" customWidth="1"/>
    <col min="3584" max="3826" width="11.5" style="21"/>
    <col min="3827" max="3827" width="2.83203125" style="21" customWidth="1"/>
    <col min="3828" max="3828" width="21.1640625" style="21" customWidth="1"/>
    <col min="3829" max="3829" width="2.5" style="21" customWidth="1"/>
    <col min="3830" max="3830" width="23.83203125" style="21" customWidth="1"/>
    <col min="3831" max="3831" width="7.33203125" style="21" customWidth="1"/>
    <col min="3832" max="3832" width="20.83203125" style="21" customWidth="1"/>
    <col min="3833" max="3833" width="2" style="21" customWidth="1"/>
    <col min="3834" max="3834" width="18.83203125" style="21" customWidth="1"/>
    <col min="3835" max="3835" width="2.83203125" style="21" customWidth="1"/>
    <col min="3836" max="3836" width="16" style="21" customWidth="1"/>
    <col min="3837" max="3837" width="2.83203125" style="21" customWidth="1"/>
    <col min="3838" max="3838" width="11.5" style="21"/>
    <col min="3839" max="3839" width="12" style="21" bestFit="1" customWidth="1"/>
    <col min="3840" max="4082" width="11.5" style="21"/>
    <col min="4083" max="4083" width="2.83203125" style="21" customWidth="1"/>
    <col min="4084" max="4084" width="21.1640625" style="21" customWidth="1"/>
    <col min="4085" max="4085" width="2.5" style="21" customWidth="1"/>
    <col min="4086" max="4086" width="23.83203125" style="21" customWidth="1"/>
    <col min="4087" max="4087" width="7.33203125" style="21" customWidth="1"/>
    <col min="4088" max="4088" width="20.83203125" style="21" customWidth="1"/>
    <col min="4089" max="4089" width="2" style="21" customWidth="1"/>
    <col min="4090" max="4090" width="18.83203125" style="21" customWidth="1"/>
    <col min="4091" max="4091" width="2.83203125" style="21" customWidth="1"/>
    <col min="4092" max="4092" width="16" style="21" customWidth="1"/>
    <col min="4093" max="4093" width="2.83203125" style="21" customWidth="1"/>
    <col min="4094" max="4094" width="11.5" style="21"/>
    <col min="4095" max="4095" width="12" style="21" bestFit="1" customWidth="1"/>
    <col min="4096" max="4338" width="11.5" style="21"/>
    <col min="4339" max="4339" width="2.83203125" style="21" customWidth="1"/>
    <col min="4340" max="4340" width="21.1640625" style="21" customWidth="1"/>
    <col min="4341" max="4341" width="2.5" style="21" customWidth="1"/>
    <col min="4342" max="4342" width="23.83203125" style="21" customWidth="1"/>
    <col min="4343" max="4343" width="7.33203125" style="21" customWidth="1"/>
    <col min="4344" max="4344" width="20.83203125" style="21" customWidth="1"/>
    <col min="4345" max="4345" width="2" style="21" customWidth="1"/>
    <col min="4346" max="4346" width="18.83203125" style="21" customWidth="1"/>
    <col min="4347" max="4347" width="2.83203125" style="21" customWidth="1"/>
    <col min="4348" max="4348" width="16" style="21" customWidth="1"/>
    <col min="4349" max="4349" width="2.83203125" style="21" customWidth="1"/>
    <col min="4350" max="4350" width="11.5" style="21"/>
    <col min="4351" max="4351" width="12" style="21" bestFit="1" customWidth="1"/>
    <col min="4352" max="4594" width="11.5" style="21"/>
    <col min="4595" max="4595" width="2.83203125" style="21" customWidth="1"/>
    <col min="4596" max="4596" width="21.1640625" style="21" customWidth="1"/>
    <col min="4597" max="4597" width="2.5" style="21" customWidth="1"/>
    <col min="4598" max="4598" width="23.83203125" style="21" customWidth="1"/>
    <col min="4599" max="4599" width="7.33203125" style="21" customWidth="1"/>
    <col min="4600" max="4600" width="20.83203125" style="21" customWidth="1"/>
    <col min="4601" max="4601" width="2" style="21" customWidth="1"/>
    <col min="4602" max="4602" width="18.83203125" style="21" customWidth="1"/>
    <col min="4603" max="4603" width="2.83203125" style="21" customWidth="1"/>
    <col min="4604" max="4604" width="16" style="21" customWidth="1"/>
    <col min="4605" max="4605" width="2.83203125" style="21" customWidth="1"/>
    <col min="4606" max="4606" width="11.5" style="21"/>
    <col min="4607" max="4607" width="12" style="21" bestFit="1" customWidth="1"/>
    <col min="4608" max="4850" width="11.5" style="21"/>
    <col min="4851" max="4851" width="2.83203125" style="21" customWidth="1"/>
    <col min="4852" max="4852" width="21.1640625" style="21" customWidth="1"/>
    <col min="4853" max="4853" width="2.5" style="21" customWidth="1"/>
    <col min="4854" max="4854" width="23.83203125" style="21" customWidth="1"/>
    <col min="4855" max="4855" width="7.33203125" style="21" customWidth="1"/>
    <col min="4856" max="4856" width="20.83203125" style="21" customWidth="1"/>
    <col min="4857" max="4857" width="2" style="21" customWidth="1"/>
    <col min="4858" max="4858" width="18.83203125" style="21" customWidth="1"/>
    <col min="4859" max="4859" width="2.83203125" style="21" customWidth="1"/>
    <col min="4860" max="4860" width="16" style="21" customWidth="1"/>
    <col min="4861" max="4861" width="2.83203125" style="21" customWidth="1"/>
    <col min="4862" max="4862" width="11.5" style="21"/>
    <col min="4863" max="4863" width="12" style="21" bestFit="1" customWidth="1"/>
    <col min="4864" max="5106" width="11.5" style="21"/>
    <col min="5107" max="5107" width="2.83203125" style="21" customWidth="1"/>
    <col min="5108" max="5108" width="21.1640625" style="21" customWidth="1"/>
    <col min="5109" max="5109" width="2.5" style="21" customWidth="1"/>
    <col min="5110" max="5110" width="23.83203125" style="21" customWidth="1"/>
    <col min="5111" max="5111" width="7.33203125" style="21" customWidth="1"/>
    <col min="5112" max="5112" width="20.83203125" style="21" customWidth="1"/>
    <col min="5113" max="5113" width="2" style="21" customWidth="1"/>
    <col min="5114" max="5114" width="18.83203125" style="21" customWidth="1"/>
    <col min="5115" max="5115" width="2.83203125" style="21" customWidth="1"/>
    <col min="5116" max="5116" width="16" style="21" customWidth="1"/>
    <col min="5117" max="5117" width="2.83203125" style="21" customWidth="1"/>
    <col min="5118" max="5118" width="11.5" style="21"/>
    <col min="5119" max="5119" width="12" style="21" bestFit="1" customWidth="1"/>
    <col min="5120" max="5362" width="11.5" style="21"/>
    <col min="5363" max="5363" width="2.83203125" style="21" customWidth="1"/>
    <col min="5364" max="5364" width="21.1640625" style="21" customWidth="1"/>
    <col min="5365" max="5365" width="2.5" style="21" customWidth="1"/>
    <col min="5366" max="5366" width="23.83203125" style="21" customWidth="1"/>
    <col min="5367" max="5367" width="7.33203125" style="21" customWidth="1"/>
    <col min="5368" max="5368" width="20.83203125" style="21" customWidth="1"/>
    <col min="5369" max="5369" width="2" style="21" customWidth="1"/>
    <col min="5370" max="5370" width="18.83203125" style="21" customWidth="1"/>
    <col min="5371" max="5371" width="2.83203125" style="21" customWidth="1"/>
    <col min="5372" max="5372" width="16" style="21" customWidth="1"/>
    <col min="5373" max="5373" width="2.83203125" style="21" customWidth="1"/>
    <col min="5374" max="5374" width="11.5" style="21"/>
    <col min="5375" max="5375" width="12" style="21" bestFit="1" customWidth="1"/>
    <col min="5376" max="5618" width="11.5" style="21"/>
    <col min="5619" max="5619" width="2.83203125" style="21" customWidth="1"/>
    <col min="5620" max="5620" width="21.1640625" style="21" customWidth="1"/>
    <col min="5621" max="5621" width="2.5" style="21" customWidth="1"/>
    <col min="5622" max="5622" width="23.83203125" style="21" customWidth="1"/>
    <col min="5623" max="5623" width="7.33203125" style="21" customWidth="1"/>
    <col min="5624" max="5624" width="20.83203125" style="21" customWidth="1"/>
    <col min="5625" max="5625" width="2" style="21" customWidth="1"/>
    <col min="5626" max="5626" width="18.83203125" style="21" customWidth="1"/>
    <col min="5627" max="5627" width="2.83203125" style="21" customWidth="1"/>
    <col min="5628" max="5628" width="16" style="21" customWidth="1"/>
    <col min="5629" max="5629" width="2.83203125" style="21" customWidth="1"/>
    <col min="5630" max="5630" width="11.5" style="21"/>
    <col min="5631" max="5631" width="12" style="21" bestFit="1" customWidth="1"/>
    <col min="5632" max="5874" width="11.5" style="21"/>
    <col min="5875" max="5875" width="2.83203125" style="21" customWidth="1"/>
    <col min="5876" max="5876" width="21.1640625" style="21" customWidth="1"/>
    <col min="5877" max="5877" width="2.5" style="21" customWidth="1"/>
    <col min="5878" max="5878" width="23.83203125" style="21" customWidth="1"/>
    <col min="5879" max="5879" width="7.33203125" style="21" customWidth="1"/>
    <col min="5880" max="5880" width="20.83203125" style="21" customWidth="1"/>
    <col min="5881" max="5881" width="2" style="21" customWidth="1"/>
    <col min="5882" max="5882" width="18.83203125" style="21" customWidth="1"/>
    <col min="5883" max="5883" width="2.83203125" style="21" customWidth="1"/>
    <col min="5884" max="5884" width="16" style="21" customWidth="1"/>
    <col min="5885" max="5885" width="2.83203125" style="21" customWidth="1"/>
    <col min="5886" max="5886" width="11.5" style="21"/>
    <col min="5887" max="5887" width="12" style="21" bestFit="1" customWidth="1"/>
    <col min="5888" max="6130" width="11.5" style="21"/>
    <col min="6131" max="6131" width="2.83203125" style="21" customWidth="1"/>
    <col min="6132" max="6132" width="21.1640625" style="21" customWidth="1"/>
    <col min="6133" max="6133" width="2.5" style="21" customWidth="1"/>
    <col min="6134" max="6134" width="23.83203125" style="21" customWidth="1"/>
    <col min="6135" max="6135" width="7.33203125" style="21" customWidth="1"/>
    <col min="6136" max="6136" width="20.83203125" style="21" customWidth="1"/>
    <col min="6137" max="6137" width="2" style="21" customWidth="1"/>
    <col min="6138" max="6138" width="18.83203125" style="21" customWidth="1"/>
    <col min="6139" max="6139" width="2.83203125" style="21" customWidth="1"/>
    <col min="6140" max="6140" width="16" style="21" customWidth="1"/>
    <col min="6141" max="6141" width="2.83203125" style="21" customWidth="1"/>
    <col min="6142" max="6142" width="11.5" style="21"/>
    <col min="6143" max="6143" width="12" style="21" bestFit="1" customWidth="1"/>
    <col min="6144" max="6386" width="11.5" style="21"/>
    <col min="6387" max="6387" width="2.83203125" style="21" customWidth="1"/>
    <col min="6388" max="6388" width="21.1640625" style="21" customWidth="1"/>
    <col min="6389" max="6389" width="2.5" style="21" customWidth="1"/>
    <col min="6390" max="6390" width="23.83203125" style="21" customWidth="1"/>
    <col min="6391" max="6391" width="7.33203125" style="21" customWidth="1"/>
    <col min="6392" max="6392" width="20.83203125" style="21" customWidth="1"/>
    <col min="6393" max="6393" width="2" style="21" customWidth="1"/>
    <col min="6394" max="6394" width="18.83203125" style="21" customWidth="1"/>
    <col min="6395" max="6395" width="2.83203125" style="21" customWidth="1"/>
    <col min="6396" max="6396" width="16" style="21" customWidth="1"/>
    <col min="6397" max="6397" width="2.83203125" style="21" customWidth="1"/>
    <col min="6398" max="6398" width="11.5" style="21"/>
    <col min="6399" max="6399" width="12" style="21" bestFit="1" customWidth="1"/>
    <col min="6400" max="6642" width="11.5" style="21"/>
    <col min="6643" max="6643" width="2.83203125" style="21" customWidth="1"/>
    <col min="6644" max="6644" width="21.1640625" style="21" customWidth="1"/>
    <col min="6645" max="6645" width="2.5" style="21" customWidth="1"/>
    <col min="6646" max="6646" width="23.83203125" style="21" customWidth="1"/>
    <col min="6647" max="6647" width="7.33203125" style="21" customWidth="1"/>
    <col min="6648" max="6648" width="20.83203125" style="21" customWidth="1"/>
    <col min="6649" max="6649" width="2" style="21" customWidth="1"/>
    <col min="6650" max="6650" width="18.83203125" style="21" customWidth="1"/>
    <col min="6651" max="6651" width="2.83203125" style="21" customWidth="1"/>
    <col min="6652" max="6652" width="16" style="21" customWidth="1"/>
    <col min="6653" max="6653" width="2.83203125" style="21" customWidth="1"/>
    <col min="6654" max="6654" width="11.5" style="21"/>
    <col min="6655" max="6655" width="12" style="21" bestFit="1" customWidth="1"/>
    <col min="6656" max="6898" width="11.5" style="21"/>
    <col min="6899" max="6899" width="2.83203125" style="21" customWidth="1"/>
    <col min="6900" max="6900" width="21.1640625" style="21" customWidth="1"/>
    <col min="6901" max="6901" width="2.5" style="21" customWidth="1"/>
    <col min="6902" max="6902" width="23.83203125" style="21" customWidth="1"/>
    <col min="6903" max="6903" width="7.33203125" style="21" customWidth="1"/>
    <col min="6904" max="6904" width="20.83203125" style="21" customWidth="1"/>
    <col min="6905" max="6905" width="2" style="21" customWidth="1"/>
    <col min="6906" max="6906" width="18.83203125" style="21" customWidth="1"/>
    <col min="6907" max="6907" width="2.83203125" style="21" customWidth="1"/>
    <col min="6908" max="6908" width="16" style="21" customWidth="1"/>
    <col min="6909" max="6909" width="2.83203125" style="21" customWidth="1"/>
    <col min="6910" max="6910" width="11.5" style="21"/>
    <col min="6911" max="6911" width="12" style="21" bestFit="1" customWidth="1"/>
    <col min="6912" max="7154" width="11.5" style="21"/>
    <col min="7155" max="7155" width="2.83203125" style="21" customWidth="1"/>
    <col min="7156" max="7156" width="21.1640625" style="21" customWidth="1"/>
    <col min="7157" max="7157" width="2.5" style="21" customWidth="1"/>
    <col min="7158" max="7158" width="23.83203125" style="21" customWidth="1"/>
    <col min="7159" max="7159" width="7.33203125" style="21" customWidth="1"/>
    <col min="7160" max="7160" width="20.83203125" style="21" customWidth="1"/>
    <col min="7161" max="7161" width="2" style="21" customWidth="1"/>
    <col min="7162" max="7162" width="18.83203125" style="21" customWidth="1"/>
    <col min="7163" max="7163" width="2.83203125" style="21" customWidth="1"/>
    <col min="7164" max="7164" width="16" style="21" customWidth="1"/>
    <col min="7165" max="7165" width="2.83203125" style="21" customWidth="1"/>
    <col min="7166" max="7166" width="11.5" style="21"/>
    <col min="7167" max="7167" width="12" style="21" bestFit="1" customWidth="1"/>
    <col min="7168" max="7410" width="11.5" style="21"/>
    <col min="7411" max="7411" width="2.83203125" style="21" customWidth="1"/>
    <col min="7412" max="7412" width="21.1640625" style="21" customWidth="1"/>
    <col min="7413" max="7413" width="2.5" style="21" customWidth="1"/>
    <col min="7414" max="7414" width="23.83203125" style="21" customWidth="1"/>
    <col min="7415" max="7415" width="7.33203125" style="21" customWidth="1"/>
    <col min="7416" max="7416" width="20.83203125" style="21" customWidth="1"/>
    <col min="7417" max="7417" width="2" style="21" customWidth="1"/>
    <col min="7418" max="7418" width="18.83203125" style="21" customWidth="1"/>
    <col min="7419" max="7419" width="2.83203125" style="21" customWidth="1"/>
    <col min="7420" max="7420" width="16" style="21" customWidth="1"/>
    <col min="7421" max="7421" width="2.83203125" style="21" customWidth="1"/>
    <col min="7422" max="7422" width="11.5" style="21"/>
    <col min="7423" max="7423" width="12" style="21" bestFit="1" customWidth="1"/>
    <col min="7424" max="7666" width="11.5" style="21"/>
    <col min="7667" max="7667" width="2.83203125" style="21" customWidth="1"/>
    <col min="7668" max="7668" width="21.1640625" style="21" customWidth="1"/>
    <col min="7669" max="7669" width="2.5" style="21" customWidth="1"/>
    <col min="7670" max="7670" width="23.83203125" style="21" customWidth="1"/>
    <col min="7671" max="7671" width="7.33203125" style="21" customWidth="1"/>
    <col min="7672" max="7672" width="20.83203125" style="21" customWidth="1"/>
    <col min="7673" max="7673" width="2" style="21" customWidth="1"/>
    <col min="7674" max="7674" width="18.83203125" style="21" customWidth="1"/>
    <col min="7675" max="7675" width="2.83203125" style="21" customWidth="1"/>
    <col min="7676" max="7676" width="16" style="21" customWidth="1"/>
    <col min="7677" max="7677" width="2.83203125" style="21" customWidth="1"/>
    <col min="7678" max="7678" width="11.5" style="21"/>
    <col min="7679" max="7679" width="12" style="21" bestFit="1" customWidth="1"/>
    <col min="7680" max="7922" width="11.5" style="21"/>
    <col min="7923" max="7923" width="2.83203125" style="21" customWidth="1"/>
    <col min="7924" max="7924" width="21.1640625" style="21" customWidth="1"/>
    <col min="7925" max="7925" width="2.5" style="21" customWidth="1"/>
    <col min="7926" max="7926" width="23.83203125" style="21" customWidth="1"/>
    <col min="7927" max="7927" width="7.33203125" style="21" customWidth="1"/>
    <col min="7928" max="7928" width="20.83203125" style="21" customWidth="1"/>
    <col min="7929" max="7929" width="2" style="21" customWidth="1"/>
    <col min="7930" max="7930" width="18.83203125" style="21" customWidth="1"/>
    <col min="7931" max="7931" width="2.83203125" style="21" customWidth="1"/>
    <col min="7932" max="7932" width="16" style="21" customWidth="1"/>
    <col min="7933" max="7933" width="2.83203125" style="21" customWidth="1"/>
    <col min="7934" max="7934" width="11.5" style="21"/>
    <col min="7935" max="7935" width="12" style="21" bestFit="1" customWidth="1"/>
    <col min="7936" max="8178" width="11.5" style="21"/>
    <col min="8179" max="8179" width="2.83203125" style="21" customWidth="1"/>
    <col min="8180" max="8180" width="21.1640625" style="21" customWidth="1"/>
    <col min="8181" max="8181" width="2.5" style="21" customWidth="1"/>
    <col min="8182" max="8182" width="23.83203125" style="21" customWidth="1"/>
    <col min="8183" max="8183" width="7.33203125" style="21" customWidth="1"/>
    <col min="8184" max="8184" width="20.83203125" style="21" customWidth="1"/>
    <col min="8185" max="8185" width="2" style="21" customWidth="1"/>
    <col min="8186" max="8186" width="18.83203125" style="21" customWidth="1"/>
    <col min="8187" max="8187" width="2.83203125" style="21" customWidth="1"/>
    <col min="8188" max="8188" width="16" style="21" customWidth="1"/>
    <col min="8189" max="8189" width="2.83203125" style="21" customWidth="1"/>
    <col min="8190" max="8190" width="11.5" style="21"/>
    <col min="8191" max="8191" width="12" style="21" bestFit="1" customWidth="1"/>
    <col min="8192" max="8434" width="11.5" style="21"/>
    <col min="8435" max="8435" width="2.83203125" style="21" customWidth="1"/>
    <col min="8436" max="8436" width="21.1640625" style="21" customWidth="1"/>
    <col min="8437" max="8437" width="2.5" style="21" customWidth="1"/>
    <col min="8438" max="8438" width="23.83203125" style="21" customWidth="1"/>
    <col min="8439" max="8439" width="7.33203125" style="21" customWidth="1"/>
    <col min="8440" max="8440" width="20.83203125" style="21" customWidth="1"/>
    <col min="8441" max="8441" width="2" style="21" customWidth="1"/>
    <col min="8442" max="8442" width="18.83203125" style="21" customWidth="1"/>
    <col min="8443" max="8443" width="2.83203125" style="21" customWidth="1"/>
    <col min="8444" max="8444" width="16" style="21" customWidth="1"/>
    <col min="8445" max="8445" width="2.83203125" style="21" customWidth="1"/>
    <col min="8446" max="8446" width="11.5" style="21"/>
    <col min="8447" max="8447" width="12" style="21" bestFit="1" customWidth="1"/>
    <col min="8448" max="8690" width="11.5" style="21"/>
    <col min="8691" max="8691" width="2.83203125" style="21" customWidth="1"/>
    <col min="8692" max="8692" width="21.1640625" style="21" customWidth="1"/>
    <col min="8693" max="8693" width="2.5" style="21" customWidth="1"/>
    <col min="8694" max="8694" width="23.83203125" style="21" customWidth="1"/>
    <col min="8695" max="8695" width="7.33203125" style="21" customWidth="1"/>
    <col min="8696" max="8696" width="20.83203125" style="21" customWidth="1"/>
    <col min="8697" max="8697" width="2" style="21" customWidth="1"/>
    <col min="8698" max="8698" width="18.83203125" style="21" customWidth="1"/>
    <col min="8699" max="8699" width="2.83203125" style="21" customWidth="1"/>
    <col min="8700" max="8700" width="16" style="21" customWidth="1"/>
    <col min="8701" max="8701" width="2.83203125" style="21" customWidth="1"/>
    <col min="8702" max="8702" width="11.5" style="21"/>
    <col min="8703" max="8703" width="12" style="21" bestFit="1" customWidth="1"/>
    <col min="8704" max="8946" width="11.5" style="21"/>
    <col min="8947" max="8947" width="2.83203125" style="21" customWidth="1"/>
    <col min="8948" max="8948" width="21.1640625" style="21" customWidth="1"/>
    <col min="8949" max="8949" width="2.5" style="21" customWidth="1"/>
    <col min="8950" max="8950" width="23.83203125" style="21" customWidth="1"/>
    <col min="8951" max="8951" width="7.33203125" style="21" customWidth="1"/>
    <col min="8952" max="8952" width="20.83203125" style="21" customWidth="1"/>
    <col min="8953" max="8953" width="2" style="21" customWidth="1"/>
    <col min="8954" max="8954" width="18.83203125" style="21" customWidth="1"/>
    <col min="8955" max="8955" width="2.83203125" style="21" customWidth="1"/>
    <col min="8956" max="8956" width="16" style="21" customWidth="1"/>
    <col min="8957" max="8957" width="2.83203125" style="21" customWidth="1"/>
    <col min="8958" max="8958" width="11.5" style="21"/>
    <col min="8959" max="8959" width="12" style="21" bestFit="1" customWidth="1"/>
    <col min="8960" max="9202" width="11.5" style="21"/>
    <col min="9203" max="9203" width="2.83203125" style="21" customWidth="1"/>
    <col min="9204" max="9204" width="21.1640625" style="21" customWidth="1"/>
    <col min="9205" max="9205" width="2.5" style="21" customWidth="1"/>
    <col min="9206" max="9206" width="23.83203125" style="21" customWidth="1"/>
    <col min="9207" max="9207" width="7.33203125" style="21" customWidth="1"/>
    <col min="9208" max="9208" width="20.83203125" style="21" customWidth="1"/>
    <col min="9209" max="9209" width="2" style="21" customWidth="1"/>
    <col min="9210" max="9210" width="18.83203125" style="21" customWidth="1"/>
    <col min="9211" max="9211" width="2.83203125" style="21" customWidth="1"/>
    <col min="9212" max="9212" width="16" style="21" customWidth="1"/>
    <col min="9213" max="9213" width="2.83203125" style="21" customWidth="1"/>
    <col min="9214" max="9214" width="11.5" style="21"/>
    <col min="9215" max="9215" width="12" style="21" bestFit="1" customWidth="1"/>
    <col min="9216" max="9458" width="11.5" style="21"/>
    <col min="9459" max="9459" width="2.83203125" style="21" customWidth="1"/>
    <col min="9460" max="9460" width="21.1640625" style="21" customWidth="1"/>
    <col min="9461" max="9461" width="2.5" style="21" customWidth="1"/>
    <col min="9462" max="9462" width="23.83203125" style="21" customWidth="1"/>
    <col min="9463" max="9463" width="7.33203125" style="21" customWidth="1"/>
    <col min="9464" max="9464" width="20.83203125" style="21" customWidth="1"/>
    <col min="9465" max="9465" width="2" style="21" customWidth="1"/>
    <col min="9466" max="9466" width="18.83203125" style="21" customWidth="1"/>
    <col min="9467" max="9467" width="2.83203125" style="21" customWidth="1"/>
    <col min="9468" max="9468" width="16" style="21" customWidth="1"/>
    <col min="9469" max="9469" width="2.83203125" style="21" customWidth="1"/>
    <col min="9470" max="9470" width="11.5" style="21"/>
    <col min="9471" max="9471" width="12" style="21" bestFit="1" customWidth="1"/>
    <col min="9472" max="9714" width="11.5" style="21"/>
    <col min="9715" max="9715" width="2.83203125" style="21" customWidth="1"/>
    <col min="9716" max="9716" width="21.1640625" style="21" customWidth="1"/>
    <col min="9717" max="9717" width="2.5" style="21" customWidth="1"/>
    <col min="9718" max="9718" width="23.83203125" style="21" customWidth="1"/>
    <col min="9719" max="9719" width="7.33203125" style="21" customWidth="1"/>
    <col min="9720" max="9720" width="20.83203125" style="21" customWidth="1"/>
    <col min="9721" max="9721" width="2" style="21" customWidth="1"/>
    <col min="9722" max="9722" width="18.83203125" style="21" customWidth="1"/>
    <col min="9723" max="9723" width="2.83203125" style="21" customWidth="1"/>
    <col min="9724" max="9724" width="16" style="21" customWidth="1"/>
    <col min="9725" max="9725" width="2.83203125" style="21" customWidth="1"/>
    <col min="9726" max="9726" width="11.5" style="21"/>
    <col min="9727" max="9727" width="12" style="21" bestFit="1" customWidth="1"/>
    <col min="9728" max="9970" width="11.5" style="21"/>
    <col min="9971" max="9971" width="2.83203125" style="21" customWidth="1"/>
    <col min="9972" max="9972" width="21.1640625" style="21" customWidth="1"/>
    <col min="9973" max="9973" width="2.5" style="21" customWidth="1"/>
    <col min="9974" max="9974" width="23.83203125" style="21" customWidth="1"/>
    <col min="9975" max="9975" width="7.33203125" style="21" customWidth="1"/>
    <col min="9976" max="9976" width="20.83203125" style="21" customWidth="1"/>
    <col min="9977" max="9977" width="2" style="21" customWidth="1"/>
    <col min="9978" max="9978" width="18.83203125" style="21" customWidth="1"/>
    <col min="9979" max="9979" width="2.83203125" style="21" customWidth="1"/>
    <col min="9980" max="9980" width="16" style="21" customWidth="1"/>
    <col min="9981" max="9981" width="2.83203125" style="21" customWidth="1"/>
    <col min="9982" max="9982" width="11.5" style="21"/>
    <col min="9983" max="9983" width="12" style="21" bestFit="1" customWidth="1"/>
    <col min="9984" max="10226" width="11.5" style="21"/>
    <col min="10227" max="10227" width="2.83203125" style="21" customWidth="1"/>
    <col min="10228" max="10228" width="21.1640625" style="21" customWidth="1"/>
    <col min="10229" max="10229" width="2.5" style="21" customWidth="1"/>
    <col min="10230" max="10230" width="23.83203125" style="21" customWidth="1"/>
    <col min="10231" max="10231" width="7.33203125" style="21" customWidth="1"/>
    <col min="10232" max="10232" width="20.83203125" style="21" customWidth="1"/>
    <col min="10233" max="10233" width="2" style="21" customWidth="1"/>
    <col min="10234" max="10234" width="18.83203125" style="21" customWidth="1"/>
    <col min="10235" max="10235" width="2.83203125" style="21" customWidth="1"/>
    <col min="10236" max="10236" width="16" style="21" customWidth="1"/>
    <col min="10237" max="10237" width="2.83203125" style="21" customWidth="1"/>
    <col min="10238" max="10238" width="11.5" style="21"/>
    <col min="10239" max="10239" width="12" style="21" bestFit="1" customWidth="1"/>
    <col min="10240" max="10482" width="11.5" style="21"/>
    <col min="10483" max="10483" width="2.83203125" style="21" customWidth="1"/>
    <col min="10484" max="10484" width="21.1640625" style="21" customWidth="1"/>
    <col min="10485" max="10485" width="2.5" style="21" customWidth="1"/>
    <col min="10486" max="10486" width="23.83203125" style="21" customWidth="1"/>
    <col min="10487" max="10487" width="7.33203125" style="21" customWidth="1"/>
    <col min="10488" max="10488" width="20.83203125" style="21" customWidth="1"/>
    <col min="10489" max="10489" width="2" style="21" customWidth="1"/>
    <col min="10490" max="10490" width="18.83203125" style="21" customWidth="1"/>
    <col min="10491" max="10491" width="2.83203125" style="21" customWidth="1"/>
    <col min="10492" max="10492" width="16" style="21" customWidth="1"/>
    <col min="10493" max="10493" width="2.83203125" style="21" customWidth="1"/>
    <col min="10494" max="10494" width="11.5" style="21"/>
    <col min="10495" max="10495" width="12" style="21" bestFit="1" customWidth="1"/>
    <col min="10496" max="10738" width="11.5" style="21"/>
    <col min="10739" max="10739" width="2.83203125" style="21" customWidth="1"/>
    <col min="10740" max="10740" width="21.1640625" style="21" customWidth="1"/>
    <col min="10741" max="10741" width="2.5" style="21" customWidth="1"/>
    <col min="10742" max="10742" width="23.83203125" style="21" customWidth="1"/>
    <col min="10743" max="10743" width="7.33203125" style="21" customWidth="1"/>
    <col min="10744" max="10744" width="20.83203125" style="21" customWidth="1"/>
    <col min="10745" max="10745" width="2" style="21" customWidth="1"/>
    <col min="10746" max="10746" width="18.83203125" style="21" customWidth="1"/>
    <col min="10747" max="10747" width="2.83203125" style="21" customWidth="1"/>
    <col min="10748" max="10748" width="16" style="21" customWidth="1"/>
    <col min="10749" max="10749" width="2.83203125" style="21" customWidth="1"/>
    <col min="10750" max="10750" width="11.5" style="21"/>
    <col min="10751" max="10751" width="12" style="21" bestFit="1" customWidth="1"/>
    <col min="10752" max="10994" width="11.5" style="21"/>
    <col min="10995" max="10995" width="2.83203125" style="21" customWidth="1"/>
    <col min="10996" max="10996" width="21.1640625" style="21" customWidth="1"/>
    <col min="10997" max="10997" width="2.5" style="21" customWidth="1"/>
    <col min="10998" max="10998" width="23.83203125" style="21" customWidth="1"/>
    <col min="10999" max="10999" width="7.33203125" style="21" customWidth="1"/>
    <col min="11000" max="11000" width="20.83203125" style="21" customWidth="1"/>
    <col min="11001" max="11001" width="2" style="21" customWidth="1"/>
    <col min="11002" max="11002" width="18.83203125" style="21" customWidth="1"/>
    <col min="11003" max="11003" width="2.83203125" style="21" customWidth="1"/>
    <col min="11004" max="11004" width="16" style="21" customWidth="1"/>
    <col min="11005" max="11005" width="2.83203125" style="21" customWidth="1"/>
    <col min="11006" max="11006" width="11.5" style="21"/>
    <col min="11007" max="11007" width="12" style="21" bestFit="1" customWidth="1"/>
    <col min="11008" max="11250" width="11.5" style="21"/>
    <col min="11251" max="11251" width="2.83203125" style="21" customWidth="1"/>
    <col min="11252" max="11252" width="21.1640625" style="21" customWidth="1"/>
    <col min="11253" max="11253" width="2.5" style="21" customWidth="1"/>
    <col min="11254" max="11254" width="23.83203125" style="21" customWidth="1"/>
    <col min="11255" max="11255" width="7.33203125" style="21" customWidth="1"/>
    <col min="11256" max="11256" width="20.83203125" style="21" customWidth="1"/>
    <col min="11257" max="11257" width="2" style="21" customWidth="1"/>
    <col min="11258" max="11258" width="18.83203125" style="21" customWidth="1"/>
    <col min="11259" max="11259" width="2.83203125" style="21" customWidth="1"/>
    <col min="11260" max="11260" width="16" style="21" customWidth="1"/>
    <col min="11261" max="11261" width="2.83203125" style="21" customWidth="1"/>
    <col min="11262" max="11262" width="11.5" style="21"/>
    <col min="11263" max="11263" width="12" style="21" bestFit="1" customWidth="1"/>
    <col min="11264" max="11506" width="11.5" style="21"/>
    <col min="11507" max="11507" width="2.83203125" style="21" customWidth="1"/>
    <col min="11508" max="11508" width="21.1640625" style="21" customWidth="1"/>
    <col min="11509" max="11509" width="2.5" style="21" customWidth="1"/>
    <col min="11510" max="11510" width="23.83203125" style="21" customWidth="1"/>
    <col min="11511" max="11511" width="7.33203125" style="21" customWidth="1"/>
    <col min="11512" max="11512" width="20.83203125" style="21" customWidth="1"/>
    <col min="11513" max="11513" width="2" style="21" customWidth="1"/>
    <col min="11514" max="11514" width="18.83203125" style="21" customWidth="1"/>
    <col min="11515" max="11515" width="2.83203125" style="21" customWidth="1"/>
    <col min="11516" max="11516" width="16" style="21" customWidth="1"/>
    <col min="11517" max="11517" width="2.83203125" style="21" customWidth="1"/>
    <col min="11518" max="11518" width="11.5" style="21"/>
    <col min="11519" max="11519" width="12" style="21" bestFit="1" customWidth="1"/>
    <col min="11520" max="11762" width="11.5" style="21"/>
    <col min="11763" max="11763" width="2.83203125" style="21" customWidth="1"/>
    <col min="11764" max="11764" width="21.1640625" style="21" customWidth="1"/>
    <col min="11765" max="11765" width="2.5" style="21" customWidth="1"/>
    <col min="11766" max="11766" width="23.83203125" style="21" customWidth="1"/>
    <col min="11767" max="11767" width="7.33203125" style="21" customWidth="1"/>
    <col min="11768" max="11768" width="20.83203125" style="21" customWidth="1"/>
    <col min="11769" max="11769" width="2" style="21" customWidth="1"/>
    <col min="11770" max="11770" width="18.83203125" style="21" customWidth="1"/>
    <col min="11771" max="11771" width="2.83203125" style="21" customWidth="1"/>
    <col min="11772" max="11772" width="16" style="21" customWidth="1"/>
    <col min="11773" max="11773" width="2.83203125" style="21" customWidth="1"/>
    <col min="11774" max="11774" width="11.5" style="21"/>
    <col min="11775" max="11775" width="12" style="21" bestFit="1" customWidth="1"/>
    <col min="11776" max="12018" width="11.5" style="21"/>
    <col min="12019" max="12019" width="2.83203125" style="21" customWidth="1"/>
    <col min="12020" max="12020" width="21.1640625" style="21" customWidth="1"/>
    <col min="12021" max="12021" width="2.5" style="21" customWidth="1"/>
    <col min="12022" max="12022" width="23.83203125" style="21" customWidth="1"/>
    <col min="12023" max="12023" width="7.33203125" style="21" customWidth="1"/>
    <col min="12024" max="12024" width="20.83203125" style="21" customWidth="1"/>
    <col min="12025" max="12025" width="2" style="21" customWidth="1"/>
    <col min="12026" max="12026" width="18.83203125" style="21" customWidth="1"/>
    <col min="12027" max="12027" width="2.83203125" style="21" customWidth="1"/>
    <col min="12028" max="12028" width="16" style="21" customWidth="1"/>
    <col min="12029" max="12029" width="2.83203125" style="21" customWidth="1"/>
    <col min="12030" max="12030" width="11.5" style="21"/>
    <col min="12031" max="12031" width="12" style="21" bestFit="1" customWidth="1"/>
    <col min="12032" max="12274" width="11.5" style="21"/>
    <col min="12275" max="12275" width="2.83203125" style="21" customWidth="1"/>
    <col min="12276" max="12276" width="21.1640625" style="21" customWidth="1"/>
    <col min="12277" max="12277" width="2.5" style="21" customWidth="1"/>
    <col min="12278" max="12278" width="23.83203125" style="21" customWidth="1"/>
    <col min="12279" max="12279" width="7.33203125" style="21" customWidth="1"/>
    <col min="12280" max="12280" width="20.83203125" style="21" customWidth="1"/>
    <col min="12281" max="12281" width="2" style="21" customWidth="1"/>
    <col min="12282" max="12282" width="18.83203125" style="21" customWidth="1"/>
    <col min="12283" max="12283" width="2.83203125" style="21" customWidth="1"/>
    <col min="12284" max="12284" width="16" style="21" customWidth="1"/>
    <col min="12285" max="12285" width="2.83203125" style="21" customWidth="1"/>
    <col min="12286" max="12286" width="11.5" style="21"/>
    <col min="12287" max="12287" width="12" style="21" bestFit="1" customWidth="1"/>
    <col min="12288" max="12530" width="11.5" style="21"/>
    <col min="12531" max="12531" width="2.83203125" style="21" customWidth="1"/>
    <col min="12532" max="12532" width="21.1640625" style="21" customWidth="1"/>
    <col min="12533" max="12533" width="2.5" style="21" customWidth="1"/>
    <col min="12534" max="12534" width="23.83203125" style="21" customWidth="1"/>
    <col min="12535" max="12535" width="7.33203125" style="21" customWidth="1"/>
    <col min="12536" max="12536" width="20.83203125" style="21" customWidth="1"/>
    <col min="12537" max="12537" width="2" style="21" customWidth="1"/>
    <col min="12538" max="12538" width="18.83203125" style="21" customWidth="1"/>
    <col min="12539" max="12539" width="2.83203125" style="21" customWidth="1"/>
    <col min="12540" max="12540" width="16" style="21" customWidth="1"/>
    <col min="12541" max="12541" width="2.83203125" style="21" customWidth="1"/>
    <col min="12542" max="12542" width="11.5" style="21"/>
    <col min="12543" max="12543" width="12" style="21" bestFit="1" customWidth="1"/>
    <col min="12544" max="12786" width="11.5" style="21"/>
    <col min="12787" max="12787" width="2.83203125" style="21" customWidth="1"/>
    <col min="12788" max="12788" width="21.1640625" style="21" customWidth="1"/>
    <col min="12789" max="12789" width="2.5" style="21" customWidth="1"/>
    <col min="12790" max="12790" width="23.83203125" style="21" customWidth="1"/>
    <col min="12791" max="12791" width="7.33203125" style="21" customWidth="1"/>
    <col min="12792" max="12792" width="20.83203125" style="21" customWidth="1"/>
    <col min="12793" max="12793" width="2" style="21" customWidth="1"/>
    <col min="12794" max="12794" width="18.83203125" style="21" customWidth="1"/>
    <col min="12795" max="12795" width="2.83203125" style="21" customWidth="1"/>
    <col min="12796" max="12796" width="16" style="21" customWidth="1"/>
    <col min="12797" max="12797" width="2.83203125" style="21" customWidth="1"/>
    <col min="12798" max="12798" width="11.5" style="21"/>
    <col min="12799" max="12799" width="12" style="21" bestFit="1" customWidth="1"/>
    <col min="12800" max="13042" width="11.5" style="21"/>
    <col min="13043" max="13043" width="2.83203125" style="21" customWidth="1"/>
    <col min="13044" max="13044" width="21.1640625" style="21" customWidth="1"/>
    <col min="13045" max="13045" width="2.5" style="21" customWidth="1"/>
    <col min="13046" max="13046" width="23.83203125" style="21" customWidth="1"/>
    <col min="13047" max="13047" width="7.33203125" style="21" customWidth="1"/>
    <col min="13048" max="13048" width="20.83203125" style="21" customWidth="1"/>
    <col min="13049" max="13049" width="2" style="21" customWidth="1"/>
    <col min="13050" max="13050" width="18.83203125" style="21" customWidth="1"/>
    <col min="13051" max="13051" width="2.83203125" style="21" customWidth="1"/>
    <col min="13052" max="13052" width="16" style="21" customWidth="1"/>
    <col min="13053" max="13053" width="2.83203125" style="21" customWidth="1"/>
    <col min="13054" max="13054" width="11.5" style="21"/>
    <col min="13055" max="13055" width="12" style="21" bestFit="1" customWidth="1"/>
    <col min="13056" max="13298" width="11.5" style="21"/>
    <col min="13299" max="13299" width="2.83203125" style="21" customWidth="1"/>
    <col min="13300" max="13300" width="21.1640625" style="21" customWidth="1"/>
    <col min="13301" max="13301" width="2.5" style="21" customWidth="1"/>
    <col min="13302" max="13302" width="23.83203125" style="21" customWidth="1"/>
    <col min="13303" max="13303" width="7.33203125" style="21" customWidth="1"/>
    <col min="13304" max="13304" width="20.83203125" style="21" customWidth="1"/>
    <col min="13305" max="13305" width="2" style="21" customWidth="1"/>
    <col min="13306" max="13306" width="18.83203125" style="21" customWidth="1"/>
    <col min="13307" max="13307" width="2.83203125" style="21" customWidth="1"/>
    <col min="13308" max="13308" width="16" style="21" customWidth="1"/>
    <col min="13309" max="13309" width="2.83203125" style="21" customWidth="1"/>
    <col min="13310" max="13310" width="11.5" style="21"/>
    <col min="13311" max="13311" width="12" style="21" bestFit="1" customWidth="1"/>
    <col min="13312" max="13554" width="11.5" style="21"/>
    <col min="13555" max="13555" width="2.83203125" style="21" customWidth="1"/>
    <col min="13556" max="13556" width="21.1640625" style="21" customWidth="1"/>
    <col min="13557" max="13557" width="2.5" style="21" customWidth="1"/>
    <col min="13558" max="13558" width="23.83203125" style="21" customWidth="1"/>
    <col min="13559" max="13559" width="7.33203125" style="21" customWidth="1"/>
    <col min="13560" max="13560" width="20.83203125" style="21" customWidth="1"/>
    <col min="13561" max="13561" width="2" style="21" customWidth="1"/>
    <col min="13562" max="13562" width="18.83203125" style="21" customWidth="1"/>
    <col min="13563" max="13563" width="2.83203125" style="21" customWidth="1"/>
    <col min="13564" max="13564" width="16" style="21" customWidth="1"/>
    <col min="13565" max="13565" width="2.83203125" style="21" customWidth="1"/>
    <col min="13566" max="13566" width="11.5" style="21"/>
    <col min="13567" max="13567" width="12" style="21" bestFit="1" customWidth="1"/>
    <col min="13568" max="13810" width="11.5" style="21"/>
    <col min="13811" max="13811" width="2.83203125" style="21" customWidth="1"/>
    <col min="13812" max="13812" width="21.1640625" style="21" customWidth="1"/>
    <col min="13813" max="13813" width="2.5" style="21" customWidth="1"/>
    <col min="13814" max="13814" width="23.83203125" style="21" customWidth="1"/>
    <col min="13815" max="13815" width="7.33203125" style="21" customWidth="1"/>
    <col min="13816" max="13816" width="20.83203125" style="21" customWidth="1"/>
    <col min="13817" max="13817" width="2" style="21" customWidth="1"/>
    <col min="13818" max="13818" width="18.83203125" style="21" customWidth="1"/>
    <col min="13819" max="13819" width="2.83203125" style="21" customWidth="1"/>
    <col min="13820" max="13820" width="16" style="21" customWidth="1"/>
    <col min="13821" max="13821" width="2.83203125" style="21" customWidth="1"/>
    <col min="13822" max="13822" width="11.5" style="21"/>
    <col min="13823" max="13823" width="12" style="21" bestFit="1" customWidth="1"/>
    <col min="13824" max="14066" width="11.5" style="21"/>
    <col min="14067" max="14067" width="2.83203125" style="21" customWidth="1"/>
    <col min="14068" max="14068" width="21.1640625" style="21" customWidth="1"/>
    <col min="14069" max="14069" width="2.5" style="21" customWidth="1"/>
    <col min="14070" max="14070" width="23.83203125" style="21" customWidth="1"/>
    <col min="14071" max="14071" width="7.33203125" style="21" customWidth="1"/>
    <col min="14072" max="14072" width="20.83203125" style="21" customWidth="1"/>
    <col min="14073" max="14073" width="2" style="21" customWidth="1"/>
    <col min="14074" max="14074" width="18.83203125" style="21" customWidth="1"/>
    <col min="14075" max="14075" width="2.83203125" style="21" customWidth="1"/>
    <col min="14076" max="14076" width="16" style="21" customWidth="1"/>
    <col min="14077" max="14077" width="2.83203125" style="21" customWidth="1"/>
    <col min="14078" max="14078" width="11.5" style="21"/>
    <col min="14079" max="14079" width="12" style="21" bestFit="1" customWidth="1"/>
    <col min="14080" max="14322" width="11.5" style="21"/>
    <col min="14323" max="14323" width="2.83203125" style="21" customWidth="1"/>
    <col min="14324" max="14324" width="21.1640625" style="21" customWidth="1"/>
    <col min="14325" max="14325" width="2.5" style="21" customWidth="1"/>
    <col min="14326" max="14326" width="23.83203125" style="21" customWidth="1"/>
    <col min="14327" max="14327" width="7.33203125" style="21" customWidth="1"/>
    <col min="14328" max="14328" width="20.83203125" style="21" customWidth="1"/>
    <col min="14329" max="14329" width="2" style="21" customWidth="1"/>
    <col min="14330" max="14330" width="18.83203125" style="21" customWidth="1"/>
    <col min="14331" max="14331" width="2.83203125" style="21" customWidth="1"/>
    <col min="14332" max="14332" width="16" style="21" customWidth="1"/>
    <col min="14333" max="14333" width="2.83203125" style="21" customWidth="1"/>
    <col min="14334" max="14334" width="11.5" style="21"/>
    <col min="14335" max="14335" width="12" style="21" bestFit="1" customWidth="1"/>
    <col min="14336" max="14578" width="11.5" style="21"/>
    <col min="14579" max="14579" width="2.83203125" style="21" customWidth="1"/>
    <col min="14580" max="14580" width="21.1640625" style="21" customWidth="1"/>
    <col min="14581" max="14581" width="2.5" style="21" customWidth="1"/>
    <col min="14582" max="14582" width="23.83203125" style="21" customWidth="1"/>
    <col min="14583" max="14583" width="7.33203125" style="21" customWidth="1"/>
    <col min="14584" max="14584" width="20.83203125" style="21" customWidth="1"/>
    <col min="14585" max="14585" width="2" style="21" customWidth="1"/>
    <col min="14586" max="14586" width="18.83203125" style="21" customWidth="1"/>
    <col min="14587" max="14587" width="2.83203125" style="21" customWidth="1"/>
    <col min="14588" max="14588" width="16" style="21" customWidth="1"/>
    <col min="14589" max="14589" width="2.83203125" style="21" customWidth="1"/>
    <col min="14590" max="14590" width="11.5" style="21"/>
    <col min="14591" max="14591" width="12" style="21" bestFit="1" customWidth="1"/>
    <col min="14592" max="14834" width="11.5" style="21"/>
    <col min="14835" max="14835" width="2.83203125" style="21" customWidth="1"/>
    <col min="14836" max="14836" width="21.1640625" style="21" customWidth="1"/>
    <col min="14837" max="14837" width="2.5" style="21" customWidth="1"/>
    <col min="14838" max="14838" width="23.83203125" style="21" customWidth="1"/>
    <col min="14839" max="14839" width="7.33203125" style="21" customWidth="1"/>
    <col min="14840" max="14840" width="20.83203125" style="21" customWidth="1"/>
    <col min="14841" max="14841" width="2" style="21" customWidth="1"/>
    <col min="14842" max="14842" width="18.83203125" style="21" customWidth="1"/>
    <col min="14843" max="14843" width="2.83203125" style="21" customWidth="1"/>
    <col min="14844" max="14844" width="16" style="21" customWidth="1"/>
    <col min="14845" max="14845" width="2.83203125" style="21" customWidth="1"/>
    <col min="14846" max="14846" width="11.5" style="21"/>
    <col min="14847" max="14847" width="12" style="21" bestFit="1" customWidth="1"/>
    <col min="14848" max="15090" width="11.5" style="21"/>
    <col min="15091" max="15091" width="2.83203125" style="21" customWidth="1"/>
    <col min="15092" max="15092" width="21.1640625" style="21" customWidth="1"/>
    <col min="15093" max="15093" width="2.5" style="21" customWidth="1"/>
    <col min="15094" max="15094" width="23.83203125" style="21" customWidth="1"/>
    <col min="15095" max="15095" width="7.33203125" style="21" customWidth="1"/>
    <col min="15096" max="15096" width="20.83203125" style="21" customWidth="1"/>
    <col min="15097" max="15097" width="2" style="21" customWidth="1"/>
    <col min="15098" max="15098" width="18.83203125" style="21" customWidth="1"/>
    <col min="15099" max="15099" width="2.83203125" style="21" customWidth="1"/>
    <col min="15100" max="15100" width="16" style="21" customWidth="1"/>
    <col min="15101" max="15101" width="2.83203125" style="21" customWidth="1"/>
    <col min="15102" max="15102" width="11.5" style="21"/>
    <col min="15103" max="15103" width="12" style="21" bestFit="1" customWidth="1"/>
    <col min="15104" max="15346" width="11.5" style="21"/>
    <col min="15347" max="15347" width="2.83203125" style="21" customWidth="1"/>
    <col min="15348" max="15348" width="21.1640625" style="21" customWidth="1"/>
    <col min="15349" max="15349" width="2.5" style="21" customWidth="1"/>
    <col min="15350" max="15350" width="23.83203125" style="21" customWidth="1"/>
    <col min="15351" max="15351" width="7.33203125" style="21" customWidth="1"/>
    <col min="15352" max="15352" width="20.83203125" style="21" customWidth="1"/>
    <col min="15353" max="15353" width="2" style="21" customWidth="1"/>
    <col min="15354" max="15354" width="18.83203125" style="21" customWidth="1"/>
    <col min="15355" max="15355" width="2.83203125" style="21" customWidth="1"/>
    <col min="15356" max="15356" width="16" style="21" customWidth="1"/>
    <col min="15357" max="15357" width="2.83203125" style="21" customWidth="1"/>
    <col min="15358" max="15358" width="11.5" style="21"/>
    <col min="15359" max="15359" width="12" style="21" bestFit="1" customWidth="1"/>
    <col min="15360" max="15602" width="11.5" style="21"/>
    <col min="15603" max="15603" width="2.83203125" style="21" customWidth="1"/>
    <col min="15604" max="15604" width="21.1640625" style="21" customWidth="1"/>
    <col min="15605" max="15605" width="2.5" style="21" customWidth="1"/>
    <col min="15606" max="15606" width="23.83203125" style="21" customWidth="1"/>
    <col min="15607" max="15607" width="7.33203125" style="21" customWidth="1"/>
    <col min="15608" max="15608" width="20.83203125" style="21" customWidth="1"/>
    <col min="15609" max="15609" width="2" style="21" customWidth="1"/>
    <col min="15610" max="15610" width="18.83203125" style="21" customWidth="1"/>
    <col min="15611" max="15611" width="2.83203125" style="21" customWidth="1"/>
    <col min="15612" max="15612" width="16" style="21" customWidth="1"/>
    <col min="15613" max="15613" width="2.83203125" style="21" customWidth="1"/>
    <col min="15614" max="15614" width="11.5" style="21"/>
    <col min="15615" max="15615" width="12" style="21" bestFit="1" customWidth="1"/>
    <col min="15616" max="15858" width="11.5" style="21"/>
    <col min="15859" max="15859" width="2.83203125" style="21" customWidth="1"/>
    <col min="15860" max="15860" width="21.1640625" style="21" customWidth="1"/>
    <col min="15861" max="15861" width="2.5" style="21" customWidth="1"/>
    <col min="15862" max="15862" width="23.83203125" style="21" customWidth="1"/>
    <col min="15863" max="15863" width="7.33203125" style="21" customWidth="1"/>
    <col min="15864" max="15864" width="20.83203125" style="21" customWidth="1"/>
    <col min="15865" max="15865" width="2" style="21" customWidth="1"/>
    <col min="15866" max="15866" width="18.83203125" style="21" customWidth="1"/>
    <col min="15867" max="15867" width="2.83203125" style="21" customWidth="1"/>
    <col min="15868" max="15868" width="16" style="21" customWidth="1"/>
    <col min="15869" max="15869" width="2.83203125" style="21" customWidth="1"/>
    <col min="15870" max="15870" width="11.5" style="21"/>
    <col min="15871" max="15871" width="12" style="21" bestFit="1" customWidth="1"/>
    <col min="15872" max="16114" width="11.5" style="21"/>
    <col min="16115" max="16115" width="2.83203125" style="21" customWidth="1"/>
    <col min="16116" max="16116" width="21.1640625" style="21" customWidth="1"/>
    <col min="16117" max="16117" width="2.5" style="21" customWidth="1"/>
    <col min="16118" max="16118" width="23.83203125" style="21" customWidth="1"/>
    <col min="16119" max="16119" width="7.33203125" style="21" customWidth="1"/>
    <col min="16120" max="16120" width="20.83203125" style="21" customWidth="1"/>
    <col min="16121" max="16121" width="2" style="21" customWidth="1"/>
    <col min="16122" max="16122" width="18.83203125" style="21" customWidth="1"/>
    <col min="16123" max="16123" width="2.83203125" style="21" customWidth="1"/>
    <col min="16124" max="16124" width="16" style="21" customWidth="1"/>
    <col min="16125" max="16125" width="2.83203125" style="21" customWidth="1"/>
    <col min="16126" max="16126" width="11.5" style="21"/>
    <col min="16127" max="16127" width="12" style="21" bestFit="1" customWidth="1"/>
    <col min="16128" max="16370" width="11.5" style="21"/>
    <col min="16371" max="16384" width="10.83203125" style="21" customWidth="1"/>
  </cols>
  <sheetData>
    <row r="1" spans="1:19" ht="23">
      <c r="B1" s="22" t="s">
        <v>100</v>
      </c>
    </row>
    <row r="2" spans="1:19" ht="23">
      <c r="B2" s="22" t="s">
        <v>101</v>
      </c>
      <c r="F2" s="23" t="s">
        <v>102</v>
      </c>
    </row>
    <row r="3" spans="1:19" ht="14" thickBot="1">
      <c r="B3" s="24"/>
      <c r="C3" s="24"/>
      <c r="D3" s="25"/>
      <c r="F3" s="23">
        <v>800</v>
      </c>
    </row>
    <row r="5" spans="1:19" ht="16">
      <c r="A5" s="26" t="s">
        <v>103</v>
      </c>
      <c r="F5" s="23" t="s">
        <v>228</v>
      </c>
      <c r="P5" s="106" t="s">
        <v>249</v>
      </c>
      <c r="Q5" s="106" t="s">
        <v>250</v>
      </c>
    </row>
    <row r="6" spans="1:19">
      <c r="D6" s="23" t="s">
        <v>229</v>
      </c>
    </row>
    <row r="7" spans="1:19" s="27" customFormat="1" ht="20" customHeight="1">
      <c r="A7" s="107" t="s">
        <v>104</v>
      </c>
      <c r="B7" s="107"/>
      <c r="D7" s="28" t="s">
        <v>105</v>
      </c>
      <c r="E7" s="29"/>
      <c r="F7" s="28" t="s">
        <v>106</v>
      </c>
      <c r="G7" s="30"/>
      <c r="H7" s="28" t="s">
        <v>107</v>
      </c>
      <c r="I7" s="30"/>
      <c r="J7" s="28" t="s">
        <v>108</v>
      </c>
      <c r="K7" s="30"/>
      <c r="L7" s="30" t="s">
        <v>231</v>
      </c>
      <c r="M7" s="30"/>
      <c r="N7" s="27" t="s">
        <v>226</v>
      </c>
      <c r="O7" s="122"/>
      <c r="P7" s="122">
        <v>1500</v>
      </c>
      <c r="Q7" s="122">
        <v>2000</v>
      </c>
      <c r="R7" s="122"/>
      <c r="S7" s="122"/>
    </row>
    <row r="8" spans="1:19" ht="20" customHeight="1">
      <c r="B8" s="31" t="s">
        <v>109</v>
      </c>
      <c r="D8" s="32">
        <v>5000</v>
      </c>
      <c r="E8" s="33"/>
      <c r="F8" s="32">
        <v>5000</v>
      </c>
      <c r="G8" s="34"/>
      <c r="H8" s="32">
        <f>+D8-F8</f>
        <v>0</v>
      </c>
      <c r="I8" s="34"/>
      <c r="J8" s="32"/>
      <c r="N8" s="21" t="s">
        <v>226</v>
      </c>
    </row>
    <row r="9" spans="1:19" ht="20" customHeight="1">
      <c r="B9" s="31" t="s">
        <v>110</v>
      </c>
      <c r="D9" s="32"/>
      <c r="E9" s="33"/>
      <c r="F9" s="120">
        <v>500</v>
      </c>
      <c r="G9" s="34"/>
      <c r="H9" s="32">
        <f>+D9-F9</f>
        <v>-500</v>
      </c>
      <c r="I9" s="34"/>
      <c r="J9" s="128" t="s">
        <v>111</v>
      </c>
      <c r="L9" s="23" t="s">
        <v>232</v>
      </c>
      <c r="N9" s="21" t="s">
        <v>242</v>
      </c>
      <c r="P9" s="106">
        <v>150</v>
      </c>
      <c r="Q9" s="106">
        <v>210</v>
      </c>
      <c r="R9" s="106">
        <f>+Q9-P9</f>
        <v>60</v>
      </c>
    </row>
    <row r="10" spans="1:19" ht="20" customHeight="1">
      <c r="B10" s="31"/>
      <c r="D10" s="32"/>
      <c r="E10" s="33"/>
      <c r="F10" s="32"/>
      <c r="G10" s="34"/>
      <c r="H10" s="32">
        <f t="shared" ref="H10:H23" si="0">+D10-F10</f>
        <v>0</v>
      </c>
      <c r="I10" s="34"/>
      <c r="J10" s="35"/>
      <c r="N10" s="21" t="s">
        <v>223</v>
      </c>
      <c r="P10" s="106">
        <v>100</v>
      </c>
      <c r="Q10" s="106">
        <v>180</v>
      </c>
      <c r="R10" s="106">
        <f>+Q10-P10</f>
        <v>80</v>
      </c>
    </row>
    <row r="11" spans="1:19" ht="20" customHeight="1">
      <c r="B11" s="31" t="s">
        <v>113</v>
      </c>
      <c r="D11" s="35">
        <v>2860</v>
      </c>
      <c r="E11" s="33"/>
      <c r="F11" s="32">
        <v>2800</v>
      </c>
      <c r="G11" s="34"/>
      <c r="H11" s="32">
        <f t="shared" si="0"/>
        <v>60</v>
      </c>
      <c r="I11" s="34"/>
      <c r="J11" s="35"/>
    </row>
    <row r="12" spans="1:19" ht="20" customHeight="1">
      <c r="B12" s="31" t="s">
        <v>114</v>
      </c>
      <c r="D12" s="32">
        <v>800</v>
      </c>
      <c r="E12" s="33"/>
      <c r="F12" s="32">
        <v>800</v>
      </c>
      <c r="G12" s="34"/>
      <c r="H12" s="32">
        <f t="shared" si="0"/>
        <v>0</v>
      </c>
      <c r="I12" s="34"/>
      <c r="J12" s="32"/>
    </row>
    <row r="13" spans="1:19" ht="20" customHeight="1">
      <c r="B13" s="31" t="s">
        <v>236</v>
      </c>
      <c r="D13" s="32">
        <v>90</v>
      </c>
      <c r="E13" s="33"/>
      <c r="F13" s="32"/>
      <c r="G13" s="34"/>
      <c r="H13" s="32">
        <f t="shared" si="0"/>
        <v>90</v>
      </c>
      <c r="I13" s="34"/>
      <c r="J13" s="35"/>
      <c r="K13" s="23" t="s">
        <v>238</v>
      </c>
    </row>
    <row r="14" spans="1:19" ht="20" customHeight="1">
      <c r="B14" s="31" t="s">
        <v>243</v>
      </c>
      <c r="D14" s="32">
        <v>110</v>
      </c>
      <c r="E14" s="33"/>
      <c r="F14" s="32"/>
      <c r="G14" s="34"/>
      <c r="H14" s="32">
        <f t="shared" si="0"/>
        <v>110</v>
      </c>
      <c r="I14" s="34"/>
      <c r="J14" s="32"/>
      <c r="K14" s="23" t="s">
        <v>238</v>
      </c>
    </row>
    <row r="15" spans="1:19" ht="20" customHeight="1">
      <c r="B15" s="31" t="s">
        <v>244</v>
      </c>
      <c r="D15" s="32"/>
      <c r="E15" s="33"/>
      <c r="F15" s="32"/>
      <c r="G15" s="34"/>
      <c r="H15" s="32">
        <f t="shared" si="0"/>
        <v>0</v>
      </c>
      <c r="I15" s="34"/>
      <c r="J15" s="129"/>
      <c r="K15" s="23" t="s">
        <v>232</v>
      </c>
      <c r="L15" s="23" t="s">
        <v>246</v>
      </c>
    </row>
    <row r="16" spans="1:19" ht="20" hidden="1" customHeight="1">
      <c r="B16" s="31"/>
      <c r="D16" s="32"/>
      <c r="E16" s="33"/>
      <c r="F16" s="32"/>
      <c r="G16" s="34"/>
      <c r="H16" s="32">
        <f t="shared" si="0"/>
        <v>0</v>
      </c>
      <c r="I16" s="34"/>
      <c r="J16" s="32"/>
    </row>
    <row r="17" spans="2:19" ht="20" hidden="1" customHeight="1">
      <c r="B17" s="31"/>
      <c r="D17" s="32"/>
      <c r="E17" s="33"/>
      <c r="F17" s="32"/>
      <c r="G17" s="34"/>
      <c r="H17" s="32">
        <f t="shared" si="0"/>
        <v>0</v>
      </c>
      <c r="I17" s="34"/>
      <c r="J17" s="32"/>
    </row>
    <row r="18" spans="2:19" ht="20" hidden="1" customHeight="1">
      <c r="B18" s="31"/>
      <c r="D18" s="32"/>
      <c r="E18" s="33"/>
      <c r="F18" s="32"/>
      <c r="G18" s="34"/>
      <c r="H18" s="32">
        <f t="shared" si="0"/>
        <v>0</v>
      </c>
      <c r="I18" s="34"/>
      <c r="J18" s="32"/>
    </row>
    <row r="19" spans="2:19" ht="20" hidden="1" customHeight="1">
      <c r="B19" s="31"/>
      <c r="D19" s="32"/>
      <c r="E19" s="33"/>
      <c r="F19" s="32"/>
      <c r="G19" s="34"/>
      <c r="H19" s="32">
        <f t="shared" si="0"/>
        <v>0</v>
      </c>
      <c r="I19" s="34"/>
      <c r="J19" s="35"/>
      <c r="L19" s="23">
        <f>SUM(H15:H18)</f>
        <v>0</v>
      </c>
    </row>
    <row r="20" spans="2:19" ht="20" hidden="1" customHeight="1">
      <c r="B20" s="31"/>
      <c r="D20" s="32"/>
      <c r="E20" s="33"/>
      <c r="F20" s="32"/>
      <c r="G20" s="34"/>
      <c r="H20" s="32">
        <f t="shared" si="0"/>
        <v>0</v>
      </c>
      <c r="I20" s="34"/>
      <c r="J20" s="35"/>
    </row>
    <row r="21" spans="2:19" ht="20" hidden="1" customHeight="1">
      <c r="B21" s="31"/>
      <c r="D21" s="32"/>
      <c r="E21" s="33"/>
      <c r="F21" s="32"/>
      <c r="G21" s="34"/>
      <c r="H21" s="32">
        <f t="shared" si="0"/>
        <v>0</v>
      </c>
      <c r="I21" s="34"/>
      <c r="J21" s="35"/>
    </row>
    <row r="22" spans="2:19" ht="20" customHeight="1">
      <c r="B22" s="31" t="s">
        <v>245</v>
      </c>
      <c r="D22" s="32">
        <v>80</v>
      </c>
      <c r="E22" s="33"/>
      <c r="F22" s="32"/>
      <c r="G22" s="34"/>
      <c r="H22" s="32">
        <f t="shared" si="0"/>
        <v>80</v>
      </c>
      <c r="I22" s="34"/>
      <c r="J22" s="129"/>
      <c r="K22" s="23" t="s">
        <v>232</v>
      </c>
      <c r="L22" s="23" t="s">
        <v>247</v>
      </c>
    </row>
    <row r="23" spans="2:19" ht="20" customHeight="1">
      <c r="B23" s="31"/>
      <c r="D23" s="32"/>
      <c r="E23" s="33"/>
      <c r="F23" s="35"/>
      <c r="G23" s="34"/>
      <c r="H23" s="32">
        <f t="shared" si="0"/>
        <v>0</v>
      </c>
      <c r="I23" s="34"/>
      <c r="J23" s="32"/>
    </row>
    <row r="24" spans="2:19" ht="20" customHeight="1">
      <c r="B24" s="31"/>
      <c r="D24" s="32"/>
      <c r="E24" s="33"/>
      <c r="F24" s="35"/>
      <c r="G24" s="34"/>
      <c r="H24" s="36"/>
      <c r="I24" s="34"/>
      <c r="J24" s="36"/>
      <c r="O24" s="106" t="s">
        <v>233</v>
      </c>
      <c r="R24" s="106">
        <v>525</v>
      </c>
    </row>
    <row r="25" spans="2:19" ht="20" customHeight="1">
      <c r="B25" s="31"/>
      <c r="D25" s="32"/>
      <c r="E25" s="33"/>
      <c r="F25" s="32"/>
      <c r="G25" s="34"/>
      <c r="H25" s="37"/>
      <c r="I25" s="34"/>
      <c r="J25" s="34"/>
      <c r="O25" s="106" t="s">
        <v>234</v>
      </c>
      <c r="S25" s="106">
        <v>525</v>
      </c>
    </row>
    <row r="26" spans="2:19" ht="20" customHeight="1">
      <c r="B26" s="31" t="s">
        <v>116</v>
      </c>
      <c r="D26" s="32">
        <f>+D8-D11-D12-D13-D14-D15-D22</f>
        <v>1060</v>
      </c>
      <c r="E26" s="33"/>
      <c r="F26" s="32">
        <f>+F8+F9-F11-F12</f>
        <v>1900</v>
      </c>
      <c r="G26" s="34"/>
      <c r="H26" s="34" t="s">
        <v>116</v>
      </c>
      <c r="I26" s="34"/>
      <c r="J26" s="34">
        <f>+D26</f>
        <v>1060</v>
      </c>
      <c r="L26" s="101">
        <v>0.3</v>
      </c>
      <c r="M26" s="23">
        <f>+J26*L26</f>
        <v>318</v>
      </c>
      <c r="N26" s="131">
        <f>+M26/J26</f>
        <v>0.3</v>
      </c>
    </row>
    <row r="27" spans="2:19" ht="20" customHeight="1">
      <c r="B27" s="31" t="s">
        <v>117</v>
      </c>
      <c r="D27" s="32">
        <f>+F27</f>
        <v>570</v>
      </c>
      <c r="E27" s="33">
        <f>+F27/D26</f>
        <v>0.53773584905660377</v>
      </c>
      <c r="F27" s="32">
        <f>+F26*0.3</f>
        <v>570</v>
      </c>
      <c r="G27" s="34"/>
      <c r="H27" s="37" t="s">
        <v>239</v>
      </c>
      <c r="I27" s="34"/>
      <c r="J27" s="34">
        <f>+D13</f>
        <v>90</v>
      </c>
      <c r="L27" s="101">
        <v>0.3</v>
      </c>
      <c r="M27" s="23">
        <f>+J27*L27</f>
        <v>27</v>
      </c>
      <c r="N27" s="131">
        <f>+M27/J26</f>
        <v>2.5471698113207548E-2</v>
      </c>
    </row>
    <row r="28" spans="2:19" ht="20" customHeight="1">
      <c r="B28" s="31" t="s">
        <v>118</v>
      </c>
      <c r="D28" s="32">
        <v>-192</v>
      </c>
      <c r="E28" s="33">
        <f>+D28/D26</f>
        <v>-0.1811320754716981</v>
      </c>
      <c r="F28" s="32"/>
      <c r="G28" s="34"/>
      <c r="H28" s="34" t="s">
        <v>240</v>
      </c>
      <c r="I28" s="34"/>
      <c r="J28" s="34">
        <f>+D14</f>
        <v>110</v>
      </c>
      <c r="L28" s="101">
        <v>0.3</v>
      </c>
      <c r="M28" s="23">
        <f>+J28*L28</f>
        <v>33</v>
      </c>
      <c r="N28" s="131">
        <f>+M28/J26</f>
        <v>3.1132075471698113E-2</v>
      </c>
    </row>
    <row r="29" spans="2:19" ht="20" customHeight="1">
      <c r="B29" s="31" t="s">
        <v>119</v>
      </c>
      <c r="D29" s="98">
        <f>+D27+D28</f>
        <v>378</v>
      </c>
      <c r="E29" s="33">
        <f>+D29/D26</f>
        <v>0.35660377358490564</v>
      </c>
      <c r="F29" s="32"/>
      <c r="G29" s="34"/>
      <c r="H29" s="34"/>
      <c r="I29" s="34"/>
      <c r="J29" s="34"/>
      <c r="L29" s="101">
        <v>0.3</v>
      </c>
      <c r="N29" s="101"/>
    </row>
    <row r="30" spans="2:19" ht="20" customHeight="1" thickBot="1">
      <c r="B30" s="38" t="s">
        <v>120</v>
      </c>
      <c r="D30" s="39">
        <f>+D26-D29</f>
        <v>682</v>
      </c>
      <c r="E30" s="33"/>
      <c r="F30" s="39">
        <f>+F26-F27</f>
        <v>1330</v>
      </c>
      <c r="G30" s="34"/>
      <c r="H30" s="37"/>
      <c r="I30" s="34"/>
      <c r="J30" s="34"/>
    </row>
    <row r="31" spans="2:19" ht="14" thickTop="1">
      <c r="H31" s="23" t="s">
        <v>241</v>
      </c>
      <c r="N31" s="127">
        <f>SUM(N26:N30)</f>
        <v>0.35660377358490564</v>
      </c>
    </row>
    <row r="33" spans="1:19" ht="16">
      <c r="A33" s="26" t="s">
        <v>121</v>
      </c>
      <c r="D33" s="23">
        <f>+D15*0.3</f>
        <v>0</v>
      </c>
    </row>
    <row r="34" spans="1:19">
      <c r="D34" s="23" t="e">
        <f>+D33/D25</f>
        <v>#DIV/0!</v>
      </c>
      <c r="F34" s="23" t="e">
        <f>+D29+D34</f>
        <v>#DIV/0!</v>
      </c>
    </row>
    <row r="35" spans="1:19" s="27" customFormat="1" ht="20" customHeight="1">
      <c r="A35" s="21"/>
      <c r="B35" s="40" t="s">
        <v>122</v>
      </c>
      <c r="C35" s="41"/>
      <c r="D35" s="42" t="s">
        <v>123</v>
      </c>
      <c r="E35" s="43"/>
      <c r="F35" s="42" t="s">
        <v>124</v>
      </c>
      <c r="G35" s="43"/>
      <c r="H35" s="42" t="s">
        <v>125</v>
      </c>
      <c r="I35" s="43"/>
      <c r="J35" s="42" t="s">
        <v>126</v>
      </c>
      <c r="K35" s="43"/>
      <c r="L35" s="42" t="s">
        <v>127</v>
      </c>
      <c r="M35" s="123"/>
      <c r="O35" s="122"/>
      <c r="P35" s="122"/>
      <c r="Q35" s="122"/>
      <c r="R35" s="122"/>
      <c r="S35" s="122"/>
    </row>
    <row r="36" spans="1:19" ht="20" customHeight="1">
      <c r="B36" s="44" t="s">
        <v>112</v>
      </c>
      <c r="C36" s="45"/>
      <c r="D36" s="46"/>
      <c r="E36" s="46"/>
      <c r="F36" s="46"/>
      <c r="G36" s="46"/>
      <c r="H36" s="46"/>
      <c r="I36" s="46"/>
      <c r="J36" s="46"/>
      <c r="K36" s="46"/>
      <c r="L36" s="46"/>
      <c r="M36" s="124"/>
    </row>
    <row r="37" spans="1:19" ht="20" customHeight="1">
      <c r="B37" s="44"/>
      <c r="C37" s="44"/>
      <c r="D37" s="47"/>
      <c r="E37" s="48"/>
      <c r="F37" s="48"/>
      <c r="G37" s="48"/>
      <c r="H37" s="46"/>
      <c r="I37" s="46"/>
      <c r="J37" s="46"/>
      <c r="K37" s="46"/>
      <c r="L37" s="46"/>
      <c r="M37" s="124"/>
    </row>
    <row r="38" spans="1:19" s="23" customFormat="1" ht="20" customHeight="1">
      <c r="A38" s="21"/>
      <c r="B38" s="31"/>
      <c r="C38" s="45"/>
      <c r="D38" s="49"/>
      <c r="E38" s="49"/>
      <c r="F38" s="49"/>
      <c r="G38" s="49"/>
      <c r="H38" s="49"/>
      <c r="I38" s="50"/>
      <c r="J38" s="51"/>
      <c r="K38" s="51"/>
      <c r="L38" s="46"/>
      <c r="M38" s="124"/>
      <c r="O38" s="106"/>
      <c r="P38" s="106"/>
      <c r="Q38" s="106"/>
      <c r="R38" s="106"/>
      <c r="S38" s="106"/>
    </row>
    <row r="39" spans="1:19" ht="20" customHeight="1">
      <c r="B39" s="44"/>
      <c r="C39" s="44"/>
      <c r="D39" s="48"/>
      <c r="E39" s="48"/>
      <c r="F39" s="48"/>
      <c r="G39" s="48"/>
      <c r="H39" s="46"/>
      <c r="I39" s="46"/>
      <c r="J39" s="46"/>
      <c r="K39" s="46"/>
      <c r="L39" s="46"/>
      <c r="M39" s="124"/>
    </row>
    <row r="40" spans="1:19" ht="20" customHeight="1">
      <c r="B40" s="44"/>
      <c r="C40" s="44"/>
      <c r="D40" s="48"/>
      <c r="E40" s="48"/>
      <c r="F40" s="48"/>
      <c r="G40" s="48"/>
      <c r="H40" s="49"/>
      <c r="I40" s="46"/>
      <c r="J40" s="46"/>
      <c r="K40" s="46"/>
      <c r="L40" s="46"/>
      <c r="M40" s="124"/>
    </row>
    <row r="41" spans="1:19" s="23" customFormat="1" ht="20" customHeight="1">
      <c r="A41" s="21"/>
      <c r="B41" s="31" t="s">
        <v>82</v>
      </c>
      <c r="C41" s="45"/>
      <c r="D41" s="49"/>
      <c r="E41" s="49"/>
      <c r="F41" s="49"/>
      <c r="G41" s="49"/>
      <c r="H41" s="49"/>
      <c r="I41" s="50"/>
      <c r="J41" s="51"/>
      <c r="K41" s="51"/>
      <c r="L41" s="46"/>
      <c r="M41" s="124"/>
      <c r="O41" s="106"/>
      <c r="P41" s="106"/>
      <c r="Q41" s="106"/>
      <c r="R41" s="106"/>
      <c r="S41" s="106"/>
    </row>
    <row r="42" spans="1:19" ht="20" customHeight="1">
      <c r="B42" s="45" t="s">
        <v>110</v>
      </c>
      <c r="C42" s="45"/>
      <c r="D42" s="49">
        <v>300</v>
      </c>
      <c r="E42" s="49"/>
      <c r="F42" s="49">
        <v>0</v>
      </c>
      <c r="G42" s="49"/>
      <c r="H42" s="49">
        <f>+D42+F42</f>
        <v>300</v>
      </c>
      <c r="I42" s="50"/>
      <c r="J42" s="51">
        <f>+H42*0.3</f>
        <v>90</v>
      </c>
      <c r="K42" s="51"/>
      <c r="L42" s="49">
        <f>+H42*J42</f>
        <v>27000</v>
      </c>
      <c r="M42" s="125"/>
    </row>
    <row r="43" spans="1:19" ht="20" customHeight="1">
      <c r="A43" s="26"/>
      <c r="B43" s="44"/>
      <c r="C43" s="44"/>
      <c r="D43" s="50"/>
      <c r="E43" s="50"/>
      <c r="F43" s="50"/>
      <c r="G43" s="50"/>
      <c r="H43" s="49"/>
      <c r="I43" s="50"/>
      <c r="J43" s="46"/>
      <c r="K43" s="46"/>
      <c r="L43" s="46"/>
      <c r="M43" s="124"/>
    </row>
    <row r="44" spans="1:19" ht="20" customHeight="1">
      <c r="B44" s="31"/>
      <c r="C44" s="45"/>
      <c r="D44" s="49"/>
      <c r="E44" s="49"/>
      <c r="F44" s="49"/>
      <c r="G44" s="49"/>
      <c r="H44" s="49"/>
      <c r="I44" s="50"/>
      <c r="J44" s="51"/>
      <c r="K44" s="51"/>
      <c r="L44" s="49"/>
      <c r="M44" s="125"/>
    </row>
    <row r="45" spans="1:19" s="23" customFormat="1" ht="20" customHeight="1">
      <c r="A45" s="21"/>
      <c r="B45" s="45"/>
      <c r="C45" s="45"/>
      <c r="D45" s="52"/>
      <c r="E45" s="52"/>
      <c r="F45" s="52"/>
      <c r="G45" s="49"/>
      <c r="H45" s="49"/>
      <c r="I45" s="50"/>
      <c r="J45" s="51"/>
      <c r="K45" s="51"/>
      <c r="L45" s="49"/>
      <c r="M45" s="125"/>
      <c r="O45" s="106"/>
      <c r="P45" s="106"/>
      <c r="Q45" s="106"/>
      <c r="R45" s="106"/>
      <c r="S45" s="106"/>
    </row>
    <row r="46" spans="1:19" s="23" customFormat="1" ht="20" customHeight="1">
      <c r="A46" s="21"/>
      <c r="B46" s="45"/>
      <c r="C46" s="45"/>
      <c r="D46" s="49"/>
      <c r="E46" s="49"/>
      <c r="F46" s="49"/>
      <c r="G46" s="49"/>
      <c r="H46" s="49"/>
      <c r="I46" s="50"/>
      <c r="J46" s="51"/>
      <c r="K46" s="51"/>
      <c r="L46" s="49"/>
      <c r="M46" s="125"/>
      <c r="O46" s="106"/>
      <c r="P46" s="106"/>
      <c r="Q46" s="106"/>
      <c r="R46" s="106"/>
      <c r="S46" s="106"/>
    </row>
    <row r="47" spans="1:19" s="23" customFormat="1" ht="20" customHeight="1">
      <c r="A47" s="21"/>
      <c r="B47" s="40" t="s">
        <v>128</v>
      </c>
      <c r="C47" s="41"/>
      <c r="D47" s="53">
        <f>SUM(D38:D46)</f>
        <v>300</v>
      </c>
      <c r="E47" s="54"/>
      <c r="F47" s="53">
        <f>SUM(F44:F46)</f>
        <v>0</v>
      </c>
      <c r="G47" s="54"/>
      <c r="H47" s="53">
        <f>SUM(H38:H46)</f>
        <v>300</v>
      </c>
      <c r="I47" s="43"/>
      <c r="J47" s="42"/>
      <c r="K47" s="43"/>
      <c r="L47" s="53">
        <f>SUM(L39:L46)</f>
        <v>27000</v>
      </c>
      <c r="M47" s="126"/>
      <c r="O47" s="106"/>
      <c r="P47" s="106"/>
      <c r="Q47" s="106"/>
      <c r="R47" s="106"/>
      <c r="S47" s="106"/>
    </row>
    <row r="48" spans="1:19" s="23" customFormat="1" ht="20" customHeight="1">
      <c r="A48" s="21"/>
      <c r="B48" s="45"/>
      <c r="C48" s="45"/>
      <c r="D48" s="49"/>
      <c r="E48" s="49"/>
      <c r="F48" s="49"/>
      <c r="G48" s="49"/>
      <c r="H48" s="49"/>
      <c r="I48" s="46"/>
      <c r="J48" s="46"/>
      <c r="K48" s="46"/>
      <c r="L48" s="46"/>
      <c r="M48" s="124"/>
      <c r="O48" s="106"/>
      <c r="P48" s="106"/>
      <c r="Q48" s="106"/>
      <c r="R48" s="106"/>
      <c r="S48" s="106"/>
    </row>
    <row r="49" spans="1:19" s="23" customFormat="1" ht="20" customHeight="1">
      <c r="A49" s="21"/>
      <c r="B49" s="44"/>
      <c r="C49" s="44"/>
      <c r="D49" s="55"/>
      <c r="E49" s="55"/>
      <c r="F49" s="55"/>
      <c r="G49" s="55"/>
      <c r="H49" s="49"/>
      <c r="I49" s="46"/>
      <c r="J49" s="46"/>
      <c r="K49" s="46"/>
      <c r="L49" s="49"/>
      <c r="M49" s="125"/>
      <c r="O49" s="106"/>
      <c r="P49" s="106"/>
      <c r="Q49" s="106"/>
      <c r="R49" s="106"/>
      <c r="S49" s="106"/>
    </row>
    <row r="50" spans="1:19" s="23" customFormat="1" ht="20" customHeight="1">
      <c r="A50" s="21"/>
      <c r="B50" s="56"/>
      <c r="C50" s="44"/>
      <c r="D50" s="55"/>
      <c r="E50" s="55"/>
      <c r="F50" s="55"/>
      <c r="G50" s="55"/>
      <c r="H50" s="49"/>
      <c r="I50" s="50"/>
      <c r="J50" s="51"/>
      <c r="K50" s="51"/>
      <c r="L50" s="49"/>
      <c r="M50" s="125"/>
      <c r="O50" s="106"/>
      <c r="P50" s="106"/>
      <c r="Q50" s="106"/>
      <c r="R50" s="106"/>
      <c r="S50" s="106"/>
    </row>
    <row r="51" spans="1:19" s="23" customFormat="1" ht="26.25" customHeight="1">
      <c r="A51" s="21"/>
      <c r="B51" s="56"/>
      <c r="C51" s="44"/>
      <c r="D51" s="55"/>
      <c r="E51" s="55"/>
      <c r="F51" s="55"/>
      <c r="G51" s="55"/>
      <c r="H51" s="49"/>
      <c r="I51" s="50"/>
      <c r="J51" s="51"/>
      <c r="K51" s="51"/>
      <c r="L51" s="49"/>
      <c r="M51" s="125"/>
      <c r="O51" s="106"/>
      <c r="P51" s="106"/>
      <c r="Q51" s="106"/>
      <c r="R51" s="106"/>
      <c r="S51" s="106"/>
    </row>
    <row r="52" spans="1:19" s="23" customFormat="1" ht="20" customHeight="1">
      <c r="A52" s="21"/>
      <c r="B52" s="56"/>
      <c r="C52" s="44"/>
      <c r="D52" s="55"/>
      <c r="E52" s="55"/>
      <c r="F52" s="55"/>
      <c r="G52" s="55"/>
      <c r="H52" s="49"/>
      <c r="I52" s="46"/>
      <c r="J52" s="46"/>
      <c r="K52" s="46"/>
      <c r="L52" s="49"/>
      <c r="M52" s="125"/>
      <c r="O52" s="106"/>
      <c r="P52" s="106"/>
      <c r="Q52" s="106"/>
      <c r="R52" s="106"/>
      <c r="S52" s="106"/>
    </row>
    <row r="53" spans="1:19" s="23" customFormat="1" ht="24.75" customHeight="1">
      <c r="A53" s="26"/>
      <c r="B53" s="56"/>
      <c r="C53" s="44"/>
      <c r="D53" s="55"/>
      <c r="E53" s="55"/>
      <c r="F53" s="55"/>
      <c r="G53" s="55"/>
      <c r="H53" s="49"/>
      <c r="I53" s="46"/>
      <c r="J53" s="46"/>
      <c r="K53" s="46"/>
      <c r="L53" s="49"/>
      <c r="M53" s="125"/>
      <c r="O53" s="106"/>
      <c r="P53" s="106"/>
      <c r="Q53" s="106"/>
      <c r="R53" s="106"/>
      <c r="S53" s="106"/>
    </row>
    <row r="54" spans="1:19" s="23" customFormat="1" ht="23.25" customHeight="1">
      <c r="A54" s="21"/>
      <c r="B54" s="56"/>
      <c r="C54" s="44"/>
      <c r="D54" s="55"/>
      <c r="E54" s="55"/>
      <c r="F54" s="55"/>
      <c r="G54" s="55"/>
      <c r="H54" s="49" t="s">
        <v>74</v>
      </c>
      <c r="I54" s="46"/>
      <c r="J54" s="46"/>
      <c r="K54" s="46"/>
      <c r="L54" s="49">
        <v>0</v>
      </c>
      <c r="M54" s="125"/>
      <c r="O54" s="106"/>
      <c r="P54" s="106"/>
      <c r="Q54" s="106"/>
      <c r="R54" s="106"/>
      <c r="S54" s="106"/>
    </row>
    <row r="55" spans="1:19" s="23" customFormat="1" ht="23.25" customHeight="1">
      <c r="A55" s="27"/>
      <c r="B55" s="56"/>
      <c r="C55" s="44"/>
      <c r="D55" s="55"/>
      <c r="E55" s="55"/>
      <c r="F55" s="55"/>
      <c r="G55" s="55"/>
      <c r="H55" s="49" t="s">
        <v>76</v>
      </c>
      <c r="I55" s="46"/>
      <c r="J55" s="46"/>
      <c r="K55" s="46"/>
      <c r="L55" s="49">
        <v>240</v>
      </c>
      <c r="M55" s="125"/>
      <c r="O55" s="106"/>
      <c r="P55" s="106"/>
      <c r="Q55" s="106"/>
      <c r="R55" s="106"/>
      <c r="S55" s="106"/>
    </row>
    <row r="56" spans="1:19" s="23" customFormat="1" ht="20" customHeight="1">
      <c r="A56" s="21"/>
      <c r="B56" s="56"/>
      <c r="C56" s="44"/>
      <c r="D56" s="55"/>
      <c r="E56" s="55"/>
      <c r="F56" s="55"/>
      <c r="G56" s="55"/>
      <c r="H56" s="49"/>
      <c r="I56" s="46"/>
      <c r="J56" s="46"/>
      <c r="K56" s="46"/>
      <c r="L56" s="49"/>
      <c r="M56" s="125"/>
      <c r="O56" s="106"/>
      <c r="P56" s="106"/>
      <c r="Q56" s="106"/>
      <c r="R56" s="106"/>
      <c r="S56" s="106"/>
    </row>
    <row r="57" spans="1:19" s="23" customFormat="1" ht="20" customHeight="1">
      <c r="A57" s="21"/>
      <c r="B57" s="56"/>
      <c r="C57" s="44"/>
      <c r="D57" s="55"/>
      <c r="E57" s="55"/>
      <c r="F57" s="55"/>
      <c r="G57" s="55"/>
      <c r="H57" s="49"/>
      <c r="I57" s="46"/>
      <c r="J57" s="46"/>
      <c r="K57" s="46"/>
      <c r="L57" s="49"/>
      <c r="M57" s="125"/>
      <c r="O57" s="106"/>
      <c r="P57" s="106"/>
      <c r="Q57" s="106"/>
      <c r="R57" s="106"/>
      <c r="S57" s="106"/>
    </row>
    <row r="58" spans="1:19" s="23" customFormat="1" ht="20" customHeight="1">
      <c r="A58" s="21"/>
      <c r="B58" s="56" t="s">
        <v>129</v>
      </c>
      <c r="C58" s="44"/>
      <c r="D58" s="55"/>
      <c r="E58" s="55"/>
      <c r="F58" s="55"/>
      <c r="G58" s="55"/>
      <c r="H58" s="49"/>
      <c r="I58" s="46"/>
      <c r="J58" s="57"/>
      <c r="K58" s="57"/>
      <c r="L58" s="46">
        <v>240</v>
      </c>
      <c r="M58" s="124"/>
      <c r="O58" s="106"/>
      <c r="P58" s="106"/>
      <c r="Q58" s="106"/>
      <c r="R58" s="106"/>
      <c r="S58" s="106"/>
    </row>
    <row r="59" spans="1:19" s="23" customFormat="1">
      <c r="A59" s="21"/>
      <c r="B59" s="21"/>
      <c r="C59" s="21"/>
      <c r="I59" s="30"/>
      <c r="J59" s="30"/>
      <c r="K59" s="30"/>
      <c r="L59" s="30"/>
      <c r="M59" s="30"/>
      <c r="O59" s="106"/>
      <c r="P59" s="106"/>
      <c r="Q59" s="106"/>
      <c r="R59" s="106"/>
      <c r="S59" s="106"/>
    </row>
    <row r="61" spans="1:19" s="23" customFormat="1" ht="16">
      <c r="A61" s="26" t="s">
        <v>130</v>
      </c>
      <c r="B61" s="26" t="s">
        <v>131</v>
      </c>
      <c r="C61" s="21"/>
      <c r="O61" s="106"/>
      <c r="P61" s="106"/>
      <c r="Q61" s="106"/>
      <c r="R61" s="106"/>
      <c r="S61" s="106"/>
    </row>
    <row r="62" spans="1:19" s="23" customFormat="1">
      <c r="A62" s="21"/>
      <c r="B62" s="21"/>
      <c r="C62" s="21"/>
      <c r="H62" s="58" t="s">
        <v>132</v>
      </c>
      <c r="O62" s="106"/>
      <c r="P62" s="106"/>
      <c r="Q62" s="106"/>
      <c r="R62" s="106"/>
      <c r="S62" s="106"/>
    </row>
    <row r="63" spans="1:19" s="23" customFormat="1" ht="20" customHeight="1">
      <c r="A63" s="21"/>
      <c r="B63" s="59" t="s">
        <v>133</v>
      </c>
      <c r="C63" s="21"/>
      <c r="D63" s="55">
        <f>+F26</f>
        <v>1900</v>
      </c>
      <c r="G63" s="60" t="s">
        <v>134</v>
      </c>
      <c r="H63" s="60" t="s">
        <v>135</v>
      </c>
      <c r="O63" s="106"/>
      <c r="P63" s="106"/>
      <c r="Q63" s="106"/>
      <c r="R63" s="106"/>
      <c r="S63" s="106"/>
    </row>
    <row r="64" spans="1:19" s="23" customFormat="1" ht="20" customHeight="1">
      <c r="A64" s="21"/>
      <c r="B64" s="59" t="s">
        <v>136</v>
      </c>
      <c r="C64" s="21"/>
      <c r="D64" s="55">
        <f>+F27</f>
        <v>570</v>
      </c>
      <c r="H64" s="55" t="s">
        <v>137</v>
      </c>
      <c r="J64" s="55">
        <f>+D30</f>
        <v>682</v>
      </c>
      <c r="O64" s="106"/>
      <c r="P64" s="106"/>
      <c r="Q64" s="106"/>
      <c r="R64" s="106"/>
      <c r="S64" s="106"/>
    </row>
    <row r="65" spans="1:19" s="23" customFormat="1" ht="20" customHeight="1">
      <c r="A65" s="21"/>
      <c r="B65" s="59" t="s">
        <v>138</v>
      </c>
      <c r="C65" s="21"/>
      <c r="D65" s="55"/>
      <c r="H65" s="55" t="s">
        <v>139</v>
      </c>
      <c r="J65" s="55">
        <v>1085</v>
      </c>
      <c r="O65" s="106"/>
      <c r="P65" s="106"/>
      <c r="Q65" s="106"/>
      <c r="R65" s="106"/>
      <c r="S65" s="106"/>
    </row>
    <row r="66" spans="1:19" s="23" customFormat="1" ht="20" customHeight="1">
      <c r="A66" s="21"/>
      <c r="B66" s="59"/>
      <c r="C66" s="21"/>
      <c r="D66" s="55"/>
      <c r="H66" s="55"/>
      <c r="J66" s="55"/>
      <c r="O66" s="106"/>
      <c r="P66" s="106"/>
      <c r="Q66" s="106"/>
      <c r="R66" s="106"/>
      <c r="S66" s="106"/>
    </row>
    <row r="67" spans="1:19" s="23" customFormat="1" ht="20" customHeight="1">
      <c r="A67" s="21"/>
      <c r="B67" s="59"/>
      <c r="C67" s="21"/>
      <c r="D67" s="55"/>
      <c r="H67" s="55" t="s">
        <v>139</v>
      </c>
      <c r="J67" s="99">
        <f>+J65-J64</f>
        <v>403</v>
      </c>
      <c r="O67" s="106"/>
      <c r="P67" s="106"/>
      <c r="Q67" s="106"/>
      <c r="R67" s="106"/>
      <c r="S67" s="106"/>
    </row>
    <row r="68" spans="1:19" s="23" customFormat="1" ht="20" customHeight="1">
      <c r="A68" s="21"/>
      <c r="B68" s="59" t="s">
        <v>139</v>
      </c>
      <c r="C68" s="21"/>
      <c r="D68" s="55">
        <f>+D63-D64</f>
        <v>1330</v>
      </c>
      <c r="H68" s="55"/>
      <c r="J68" s="100">
        <v>1.4286000000000001</v>
      </c>
      <c r="O68" s="106"/>
      <c r="P68" s="106"/>
      <c r="Q68" s="106"/>
      <c r="R68" s="106"/>
      <c r="S68" s="106"/>
    </row>
    <row r="69" spans="1:19" s="23" customFormat="1" ht="20" customHeight="1">
      <c r="A69" s="21"/>
      <c r="B69" s="59"/>
      <c r="C69" s="21"/>
      <c r="D69" s="59"/>
      <c r="H69" s="55"/>
      <c r="J69" s="99">
        <f>+J67*J68</f>
        <v>575.72580000000005</v>
      </c>
      <c r="O69" s="106"/>
      <c r="P69" s="106"/>
      <c r="Q69" s="106"/>
      <c r="R69" s="106"/>
      <c r="S69" s="106"/>
    </row>
    <row r="70" spans="1:19" s="23" customFormat="1" ht="20" customHeight="1">
      <c r="A70" s="21"/>
      <c r="B70" s="59"/>
      <c r="C70" s="21"/>
      <c r="D70" s="55"/>
      <c r="O70" s="106"/>
      <c r="P70" s="106"/>
      <c r="Q70" s="106"/>
      <c r="R70" s="106"/>
      <c r="S70" s="106"/>
    </row>
    <row r="71" spans="1:19" s="23" customFormat="1" ht="15">
      <c r="A71" s="21"/>
      <c r="B71" s="61"/>
      <c r="C71" s="21"/>
      <c r="E71" s="62"/>
      <c r="O71" s="106"/>
      <c r="P71" s="106"/>
      <c r="Q71" s="106"/>
      <c r="R71" s="106"/>
      <c r="S71" s="106"/>
    </row>
    <row r="72" spans="1:19" s="23" customFormat="1" ht="15">
      <c r="A72" s="21"/>
      <c r="B72" s="61"/>
      <c r="C72" s="21"/>
      <c r="E72" s="62"/>
      <c r="O72" s="106"/>
      <c r="P72" s="106"/>
      <c r="Q72" s="106"/>
      <c r="R72" s="106"/>
      <c r="S72" s="106"/>
    </row>
    <row r="73" spans="1:19" s="23" customFormat="1" ht="15">
      <c r="A73" s="21"/>
      <c r="B73" s="21"/>
      <c r="C73" s="21"/>
      <c r="D73" s="63"/>
      <c r="E73" s="62"/>
      <c r="O73" s="106"/>
      <c r="P73" s="106"/>
      <c r="Q73" s="106"/>
      <c r="R73" s="106"/>
      <c r="S73" s="106"/>
    </row>
    <row r="74" spans="1:19" s="23" customFormat="1" ht="20" customHeight="1">
      <c r="A74" s="21"/>
      <c r="B74" s="21"/>
      <c r="C74" s="21"/>
      <c r="O74" s="106"/>
      <c r="P74" s="106"/>
      <c r="Q74" s="106"/>
      <c r="R74" s="106"/>
      <c r="S74" s="106"/>
    </row>
    <row r="75" spans="1:19" s="23" customFormat="1" ht="20" customHeight="1">
      <c r="A75" s="21"/>
      <c r="B75" s="21"/>
      <c r="C75" s="21"/>
      <c r="O75" s="106"/>
      <c r="P75" s="106"/>
      <c r="Q75" s="106"/>
      <c r="R75" s="106"/>
      <c r="S75" s="106"/>
    </row>
    <row r="76" spans="1:19" s="23" customFormat="1" ht="20" customHeight="1">
      <c r="A76" s="21"/>
      <c r="B76" s="21"/>
      <c r="C76" s="21"/>
      <c r="O76" s="106"/>
      <c r="P76" s="106"/>
      <c r="Q76" s="106"/>
      <c r="R76" s="106"/>
      <c r="S76" s="106"/>
    </row>
    <row r="77" spans="1:19" s="23" customFormat="1" ht="20" customHeight="1">
      <c r="A77" s="21"/>
      <c r="B77" s="21"/>
      <c r="C77" s="21"/>
      <c r="O77" s="106"/>
      <c r="P77" s="106"/>
      <c r="Q77" s="106"/>
      <c r="R77" s="106"/>
      <c r="S77" s="106"/>
    </row>
    <row r="78" spans="1:19" s="23" customFormat="1" ht="20" customHeight="1">
      <c r="A78" s="21"/>
      <c r="B78" s="21"/>
      <c r="C78" s="21"/>
      <c r="O78" s="106"/>
      <c r="P78" s="106"/>
      <c r="Q78" s="106"/>
      <c r="R78" s="106"/>
      <c r="S78" s="106"/>
    </row>
    <row r="79" spans="1:19" s="23" customFormat="1" ht="20" customHeight="1">
      <c r="A79" s="21"/>
      <c r="B79" s="21"/>
      <c r="C79" s="21"/>
      <c r="O79" s="106"/>
      <c r="P79" s="106"/>
      <c r="Q79" s="106"/>
      <c r="R79" s="106"/>
      <c r="S79" s="106"/>
    </row>
    <row r="80" spans="1:19" s="23" customFormat="1">
      <c r="A80" s="21"/>
      <c r="B80" s="21"/>
      <c r="C80" s="21"/>
      <c r="O80" s="106"/>
      <c r="P80" s="106"/>
      <c r="Q80" s="106"/>
      <c r="R80" s="106"/>
      <c r="S80" s="106"/>
    </row>
  </sheetData>
  <mergeCells count="1">
    <mergeCell ref="A7:B7"/>
  </mergeCells>
  <pageMargins left="0.78740157480314965" right="0.78740157480314965" top="0.19685039370078741" bottom="0.31496062992125984" header="0" footer="0"/>
  <pageSetup scale="70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CFC1C-4946-2848-B071-3DDE43F76F31}">
  <sheetPr>
    <pageSetUpPr fitToPage="1"/>
  </sheetPr>
  <dimension ref="A1:S80"/>
  <sheetViews>
    <sheetView showGridLines="0" tabSelected="1" zoomScale="150" zoomScaleNormal="90" workbookViewId="0">
      <selection activeCell="E29" sqref="E29"/>
    </sheetView>
  </sheetViews>
  <sheetFormatPr baseColWidth="10" defaultColWidth="11.5" defaultRowHeight="13"/>
  <cols>
    <col min="1" max="1" width="2.83203125" style="21" customWidth="1"/>
    <col min="2" max="2" width="21.1640625" style="21" customWidth="1"/>
    <col min="3" max="3" width="2.5" style="21" customWidth="1"/>
    <col min="4" max="4" width="23.83203125" style="23" customWidth="1"/>
    <col min="5" max="5" width="7.33203125" style="23" customWidth="1"/>
    <col min="6" max="6" width="20.83203125" style="23" customWidth="1"/>
    <col min="7" max="7" width="2" style="23" customWidth="1"/>
    <col min="8" max="8" width="18.83203125" style="23" customWidth="1"/>
    <col min="9" max="9" width="2.83203125" style="23" customWidth="1"/>
    <col min="10" max="10" width="16" style="23" customWidth="1"/>
    <col min="11" max="11" width="2.83203125" style="23" customWidth="1"/>
    <col min="12" max="13" width="11.5" style="23" customWidth="1"/>
    <col min="14" max="14" width="11.5" style="21"/>
    <col min="15" max="19" width="11.5" style="106"/>
    <col min="20" max="242" width="11.5" style="21"/>
    <col min="243" max="243" width="2.83203125" style="21" customWidth="1"/>
    <col min="244" max="244" width="21.1640625" style="21" customWidth="1"/>
    <col min="245" max="245" width="2.5" style="21" customWidth="1"/>
    <col min="246" max="246" width="23.83203125" style="21" customWidth="1"/>
    <col min="247" max="247" width="7.33203125" style="21" customWidth="1"/>
    <col min="248" max="248" width="20.83203125" style="21" customWidth="1"/>
    <col min="249" max="249" width="2" style="21" customWidth="1"/>
    <col min="250" max="250" width="18.83203125" style="21" customWidth="1"/>
    <col min="251" max="251" width="2.83203125" style="21" customWidth="1"/>
    <col min="252" max="252" width="16" style="21" customWidth="1"/>
    <col min="253" max="253" width="2.83203125" style="21" customWidth="1"/>
    <col min="254" max="254" width="11.5" style="21"/>
    <col min="255" max="255" width="12" style="21" bestFit="1" customWidth="1"/>
    <col min="256" max="498" width="11.5" style="21"/>
    <col min="499" max="499" width="2.83203125" style="21" customWidth="1"/>
    <col min="500" max="500" width="21.1640625" style="21" customWidth="1"/>
    <col min="501" max="501" width="2.5" style="21" customWidth="1"/>
    <col min="502" max="502" width="23.83203125" style="21" customWidth="1"/>
    <col min="503" max="503" width="7.33203125" style="21" customWidth="1"/>
    <col min="504" max="504" width="20.83203125" style="21" customWidth="1"/>
    <col min="505" max="505" width="2" style="21" customWidth="1"/>
    <col min="506" max="506" width="18.83203125" style="21" customWidth="1"/>
    <col min="507" max="507" width="2.83203125" style="21" customWidth="1"/>
    <col min="508" max="508" width="16" style="21" customWidth="1"/>
    <col min="509" max="509" width="2.83203125" style="21" customWidth="1"/>
    <col min="510" max="510" width="11.5" style="21"/>
    <col min="511" max="511" width="12" style="21" bestFit="1" customWidth="1"/>
    <col min="512" max="754" width="11.5" style="21"/>
    <col min="755" max="755" width="2.83203125" style="21" customWidth="1"/>
    <col min="756" max="756" width="21.1640625" style="21" customWidth="1"/>
    <col min="757" max="757" width="2.5" style="21" customWidth="1"/>
    <col min="758" max="758" width="23.83203125" style="21" customWidth="1"/>
    <col min="759" max="759" width="7.33203125" style="21" customWidth="1"/>
    <col min="760" max="760" width="20.83203125" style="21" customWidth="1"/>
    <col min="761" max="761" width="2" style="21" customWidth="1"/>
    <col min="762" max="762" width="18.83203125" style="21" customWidth="1"/>
    <col min="763" max="763" width="2.83203125" style="21" customWidth="1"/>
    <col min="764" max="764" width="16" style="21" customWidth="1"/>
    <col min="765" max="765" width="2.83203125" style="21" customWidth="1"/>
    <col min="766" max="766" width="11.5" style="21"/>
    <col min="767" max="767" width="12" style="21" bestFit="1" customWidth="1"/>
    <col min="768" max="1010" width="11.5" style="21"/>
    <col min="1011" max="1011" width="2.83203125" style="21" customWidth="1"/>
    <col min="1012" max="1012" width="21.1640625" style="21" customWidth="1"/>
    <col min="1013" max="1013" width="2.5" style="21" customWidth="1"/>
    <col min="1014" max="1014" width="23.83203125" style="21" customWidth="1"/>
    <col min="1015" max="1015" width="7.33203125" style="21" customWidth="1"/>
    <col min="1016" max="1016" width="20.83203125" style="21" customWidth="1"/>
    <col min="1017" max="1017" width="2" style="21" customWidth="1"/>
    <col min="1018" max="1018" width="18.83203125" style="21" customWidth="1"/>
    <col min="1019" max="1019" width="2.83203125" style="21" customWidth="1"/>
    <col min="1020" max="1020" width="16" style="21" customWidth="1"/>
    <col min="1021" max="1021" width="2.83203125" style="21" customWidth="1"/>
    <col min="1022" max="1022" width="11.5" style="21"/>
    <col min="1023" max="1023" width="12" style="21" bestFit="1" customWidth="1"/>
    <col min="1024" max="1266" width="11.5" style="21"/>
    <col min="1267" max="1267" width="2.83203125" style="21" customWidth="1"/>
    <col min="1268" max="1268" width="21.1640625" style="21" customWidth="1"/>
    <col min="1269" max="1269" width="2.5" style="21" customWidth="1"/>
    <col min="1270" max="1270" width="23.83203125" style="21" customWidth="1"/>
    <col min="1271" max="1271" width="7.33203125" style="21" customWidth="1"/>
    <col min="1272" max="1272" width="20.83203125" style="21" customWidth="1"/>
    <col min="1273" max="1273" width="2" style="21" customWidth="1"/>
    <col min="1274" max="1274" width="18.83203125" style="21" customWidth="1"/>
    <col min="1275" max="1275" width="2.83203125" style="21" customWidth="1"/>
    <col min="1276" max="1276" width="16" style="21" customWidth="1"/>
    <col min="1277" max="1277" width="2.83203125" style="21" customWidth="1"/>
    <col min="1278" max="1278" width="11.5" style="21"/>
    <col min="1279" max="1279" width="12" style="21" bestFit="1" customWidth="1"/>
    <col min="1280" max="1522" width="11.5" style="21"/>
    <col min="1523" max="1523" width="2.83203125" style="21" customWidth="1"/>
    <col min="1524" max="1524" width="21.1640625" style="21" customWidth="1"/>
    <col min="1525" max="1525" width="2.5" style="21" customWidth="1"/>
    <col min="1526" max="1526" width="23.83203125" style="21" customWidth="1"/>
    <col min="1527" max="1527" width="7.33203125" style="21" customWidth="1"/>
    <col min="1528" max="1528" width="20.83203125" style="21" customWidth="1"/>
    <col min="1529" max="1529" width="2" style="21" customWidth="1"/>
    <col min="1530" max="1530" width="18.83203125" style="21" customWidth="1"/>
    <col min="1531" max="1531" width="2.83203125" style="21" customWidth="1"/>
    <col min="1532" max="1532" width="16" style="21" customWidth="1"/>
    <col min="1533" max="1533" width="2.83203125" style="21" customWidth="1"/>
    <col min="1534" max="1534" width="11.5" style="21"/>
    <col min="1535" max="1535" width="12" style="21" bestFit="1" customWidth="1"/>
    <col min="1536" max="1778" width="11.5" style="21"/>
    <col min="1779" max="1779" width="2.83203125" style="21" customWidth="1"/>
    <col min="1780" max="1780" width="21.1640625" style="21" customWidth="1"/>
    <col min="1781" max="1781" width="2.5" style="21" customWidth="1"/>
    <col min="1782" max="1782" width="23.83203125" style="21" customWidth="1"/>
    <col min="1783" max="1783" width="7.33203125" style="21" customWidth="1"/>
    <col min="1784" max="1784" width="20.83203125" style="21" customWidth="1"/>
    <col min="1785" max="1785" width="2" style="21" customWidth="1"/>
    <col min="1786" max="1786" width="18.83203125" style="21" customWidth="1"/>
    <col min="1787" max="1787" width="2.83203125" style="21" customWidth="1"/>
    <col min="1788" max="1788" width="16" style="21" customWidth="1"/>
    <col min="1789" max="1789" width="2.83203125" style="21" customWidth="1"/>
    <col min="1790" max="1790" width="11.5" style="21"/>
    <col min="1791" max="1791" width="12" style="21" bestFit="1" customWidth="1"/>
    <col min="1792" max="2034" width="11.5" style="21"/>
    <col min="2035" max="2035" width="2.83203125" style="21" customWidth="1"/>
    <col min="2036" max="2036" width="21.1640625" style="21" customWidth="1"/>
    <col min="2037" max="2037" width="2.5" style="21" customWidth="1"/>
    <col min="2038" max="2038" width="23.83203125" style="21" customWidth="1"/>
    <col min="2039" max="2039" width="7.33203125" style="21" customWidth="1"/>
    <col min="2040" max="2040" width="20.83203125" style="21" customWidth="1"/>
    <col min="2041" max="2041" width="2" style="21" customWidth="1"/>
    <col min="2042" max="2042" width="18.83203125" style="21" customWidth="1"/>
    <col min="2043" max="2043" width="2.83203125" style="21" customWidth="1"/>
    <col min="2044" max="2044" width="16" style="21" customWidth="1"/>
    <col min="2045" max="2045" width="2.83203125" style="21" customWidth="1"/>
    <col min="2046" max="2046" width="11.5" style="21"/>
    <col min="2047" max="2047" width="12" style="21" bestFit="1" customWidth="1"/>
    <col min="2048" max="2290" width="11.5" style="21"/>
    <col min="2291" max="2291" width="2.83203125" style="21" customWidth="1"/>
    <col min="2292" max="2292" width="21.1640625" style="21" customWidth="1"/>
    <col min="2293" max="2293" width="2.5" style="21" customWidth="1"/>
    <col min="2294" max="2294" width="23.83203125" style="21" customWidth="1"/>
    <col min="2295" max="2295" width="7.33203125" style="21" customWidth="1"/>
    <col min="2296" max="2296" width="20.83203125" style="21" customWidth="1"/>
    <col min="2297" max="2297" width="2" style="21" customWidth="1"/>
    <col min="2298" max="2298" width="18.83203125" style="21" customWidth="1"/>
    <col min="2299" max="2299" width="2.83203125" style="21" customWidth="1"/>
    <col min="2300" max="2300" width="16" style="21" customWidth="1"/>
    <col min="2301" max="2301" width="2.83203125" style="21" customWidth="1"/>
    <col min="2302" max="2302" width="11.5" style="21"/>
    <col min="2303" max="2303" width="12" style="21" bestFit="1" customWidth="1"/>
    <col min="2304" max="2546" width="11.5" style="21"/>
    <col min="2547" max="2547" width="2.83203125" style="21" customWidth="1"/>
    <col min="2548" max="2548" width="21.1640625" style="21" customWidth="1"/>
    <col min="2549" max="2549" width="2.5" style="21" customWidth="1"/>
    <col min="2550" max="2550" width="23.83203125" style="21" customWidth="1"/>
    <col min="2551" max="2551" width="7.33203125" style="21" customWidth="1"/>
    <col min="2552" max="2552" width="20.83203125" style="21" customWidth="1"/>
    <col min="2553" max="2553" width="2" style="21" customWidth="1"/>
    <col min="2554" max="2554" width="18.83203125" style="21" customWidth="1"/>
    <col min="2555" max="2555" width="2.83203125" style="21" customWidth="1"/>
    <col min="2556" max="2556" width="16" style="21" customWidth="1"/>
    <col min="2557" max="2557" width="2.83203125" style="21" customWidth="1"/>
    <col min="2558" max="2558" width="11.5" style="21"/>
    <col min="2559" max="2559" width="12" style="21" bestFit="1" customWidth="1"/>
    <col min="2560" max="2802" width="11.5" style="21"/>
    <col min="2803" max="2803" width="2.83203125" style="21" customWidth="1"/>
    <col min="2804" max="2804" width="21.1640625" style="21" customWidth="1"/>
    <col min="2805" max="2805" width="2.5" style="21" customWidth="1"/>
    <col min="2806" max="2806" width="23.83203125" style="21" customWidth="1"/>
    <col min="2807" max="2807" width="7.33203125" style="21" customWidth="1"/>
    <col min="2808" max="2808" width="20.83203125" style="21" customWidth="1"/>
    <col min="2809" max="2809" width="2" style="21" customWidth="1"/>
    <col min="2810" max="2810" width="18.83203125" style="21" customWidth="1"/>
    <col min="2811" max="2811" width="2.83203125" style="21" customWidth="1"/>
    <col min="2812" max="2812" width="16" style="21" customWidth="1"/>
    <col min="2813" max="2813" width="2.83203125" style="21" customWidth="1"/>
    <col min="2814" max="2814" width="11.5" style="21"/>
    <col min="2815" max="2815" width="12" style="21" bestFit="1" customWidth="1"/>
    <col min="2816" max="3058" width="11.5" style="21"/>
    <col min="3059" max="3059" width="2.83203125" style="21" customWidth="1"/>
    <col min="3060" max="3060" width="21.1640625" style="21" customWidth="1"/>
    <col min="3061" max="3061" width="2.5" style="21" customWidth="1"/>
    <col min="3062" max="3062" width="23.83203125" style="21" customWidth="1"/>
    <col min="3063" max="3063" width="7.33203125" style="21" customWidth="1"/>
    <col min="3064" max="3064" width="20.83203125" style="21" customWidth="1"/>
    <col min="3065" max="3065" width="2" style="21" customWidth="1"/>
    <col min="3066" max="3066" width="18.83203125" style="21" customWidth="1"/>
    <col min="3067" max="3067" width="2.83203125" style="21" customWidth="1"/>
    <col min="3068" max="3068" width="16" style="21" customWidth="1"/>
    <col min="3069" max="3069" width="2.83203125" style="21" customWidth="1"/>
    <col min="3070" max="3070" width="11.5" style="21"/>
    <col min="3071" max="3071" width="12" style="21" bestFit="1" customWidth="1"/>
    <col min="3072" max="3314" width="11.5" style="21"/>
    <col min="3315" max="3315" width="2.83203125" style="21" customWidth="1"/>
    <col min="3316" max="3316" width="21.1640625" style="21" customWidth="1"/>
    <col min="3317" max="3317" width="2.5" style="21" customWidth="1"/>
    <col min="3318" max="3318" width="23.83203125" style="21" customWidth="1"/>
    <col min="3319" max="3319" width="7.33203125" style="21" customWidth="1"/>
    <col min="3320" max="3320" width="20.83203125" style="21" customWidth="1"/>
    <col min="3321" max="3321" width="2" style="21" customWidth="1"/>
    <col min="3322" max="3322" width="18.83203125" style="21" customWidth="1"/>
    <col min="3323" max="3323" width="2.83203125" style="21" customWidth="1"/>
    <col min="3324" max="3324" width="16" style="21" customWidth="1"/>
    <col min="3325" max="3325" width="2.83203125" style="21" customWidth="1"/>
    <col min="3326" max="3326" width="11.5" style="21"/>
    <col min="3327" max="3327" width="12" style="21" bestFit="1" customWidth="1"/>
    <col min="3328" max="3570" width="11.5" style="21"/>
    <col min="3571" max="3571" width="2.83203125" style="21" customWidth="1"/>
    <col min="3572" max="3572" width="21.1640625" style="21" customWidth="1"/>
    <col min="3573" max="3573" width="2.5" style="21" customWidth="1"/>
    <col min="3574" max="3574" width="23.83203125" style="21" customWidth="1"/>
    <col min="3575" max="3575" width="7.33203125" style="21" customWidth="1"/>
    <col min="3576" max="3576" width="20.83203125" style="21" customWidth="1"/>
    <col min="3577" max="3577" width="2" style="21" customWidth="1"/>
    <col min="3578" max="3578" width="18.83203125" style="21" customWidth="1"/>
    <col min="3579" max="3579" width="2.83203125" style="21" customWidth="1"/>
    <col min="3580" max="3580" width="16" style="21" customWidth="1"/>
    <col min="3581" max="3581" width="2.83203125" style="21" customWidth="1"/>
    <col min="3582" max="3582" width="11.5" style="21"/>
    <col min="3583" max="3583" width="12" style="21" bestFit="1" customWidth="1"/>
    <col min="3584" max="3826" width="11.5" style="21"/>
    <col min="3827" max="3827" width="2.83203125" style="21" customWidth="1"/>
    <col min="3828" max="3828" width="21.1640625" style="21" customWidth="1"/>
    <col min="3829" max="3829" width="2.5" style="21" customWidth="1"/>
    <col min="3830" max="3830" width="23.83203125" style="21" customWidth="1"/>
    <col min="3831" max="3831" width="7.33203125" style="21" customWidth="1"/>
    <col min="3832" max="3832" width="20.83203125" style="21" customWidth="1"/>
    <col min="3833" max="3833" width="2" style="21" customWidth="1"/>
    <col min="3834" max="3834" width="18.83203125" style="21" customWidth="1"/>
    <col min="3835" max="3835" width="2.83203125" style="21" customWidth="1"/>
    <col min="3836" max="3836" width="16" style="21" customWidth="1"/>
    <col min="3837" max="3837" width="2.83203125" style="21" customWidth="1"/>
    <col min="3838" max="3838" width="11.5" style="21"/>
    <col min="3839" max="3839" width="12" style="21" bestFit="1" customWidth="1"/>
    <col min="3840" max="4082" width="11.5" style="21"/>
    <col min="4083" max="4083" width="2.83203125" style="21" customWidth="1"/>
    <col min="4084" max="4084" width="21.1640625" style="21" customWidth="1"/>
    <col min="4085" max="4085" width="2.5" style="21" customWidth="1"/>
    <col min="4086" max="4086" width="23.83203125" style="21" customWidth="1"/>
    <col min="4087" max="4087" width="7.33203125" style="21" customWidth="1"/>
    <col min="4088" max="4088" width="20.83203125" style="21" customWidth="1"/>
    <col min="4089" max="4089" width="2" style="21" customWidth="1"/>
    <col min="4090" max="4090" width="18.83203125" style="21" customWidth="1"/>
    <col min="4091" max="4091" width="2.83203125" style="21" customWidth="1"/>
    <col min="4092" max="4092" width="16" style="21" customWidth="1"/>
    <col min="4093" max="4093" width="2.83203125" style="21" customWidth="1"/>
    <col min="4094" max="4094" width="11.5" style="21"/>
    <col min="4095" max="4095" width="12" style="21" bestFit="1" customWidth="1"/>
    <col min="4096" max="4338" width="11.5" style="21"/>
    <col min="4339" max="4339" width="2.83203125" style="21" customWidth="1"/>
    <col min="4340" max="4340" width="21.1640625" style="21" customWidth="1"/>
    <col min="4341" max="4341" width="2.5" style="21" customWidth="1"/>
    <col min="4342" max="4342" width="23.83203125" style="21" customWidth="1"/>
    <col min="4343" max="4343" width="7.33203125" style="21" customWidth="1"/>
    <col min="4344" max="4344" width="20.83203125" style="21" customWidth="1"/>
    <col min="4345" max="4345" width="2" style="21" customWidth="1"/>
    <col min="4346" max="4346" width="18.83203125" style="21" customWidth="1"/>
    <col min="4347" max="4347" width="2.83203125" style="21" customWidth="1"/>
    <col min="4348" max="4348" width="16" style="21" customWidth="1"/>
    <col min="4349" max="4349" width="2.83203125" style="21" customWidth="1"/>
    <col min="4350" max="4350" width="11.5" style="21"/>
    <col min="4351" max="4351" width="12" style="21" bestFit="1" customWidth="1"/>
    <col min="4352" max="4594" width="11.5" style="21"/>
    <col min="4595" max="4595" width="2.83203125" style="21" customWidth="1"/>
    <col min="4596" max="4596" width="21.1640625" style="21" customWidth="1"/>
    <col min="4597" max="4597" width="2.5" style="21" customWidth="1"/>
    <col min="4598" max="4598" width="23.83203125" style="21" customWidth="1"/>
    <col min="4599" max="4599" width="7.33203125" style="21" customWidth="1"/>
    <col min="4600" max="4600" width="20.83203125" style="21" customWidth="1"/>
    <col min="4601" max="4601" width="2" style="21" customWidth="1"/>
    <col min="4602" max="4602" width="18.83203125" style="21" customWidth="1"/>
    <col min="4603" max="4603" width="2.83203125" style="21" customWidth="1"/>
    <col min="4604" max="4604" width="16" style="21" customWidth="1"/>
    <col min="4605" max="4605" width="2.83203125" style="21" customWidth="1"/>
    <col min="4606" max="4606" width="11.5" style="21"/>
    <col min="4607" max="4607" width="12" style="21" bestFit="1" customWidth="1"/>
    <col min="4608" max="4850" width="11.5" style="21"/>
    <col min="4851" max="4851" width="2.83203125" style="21" customWidth="1"/>
    <col min="4852" max="4852" width="21.1640625" style="21" customWidth="1"/>
    <col min="4853" max="4853" width="2.5" style="21" customWidth="1"/>
    <col min="4854" max="4854" width="23.83203125" style="21" customWidth="1"/>
    <col min="4855" max="4855" width="7.33203125" style="21" customWidth="1"/>
    <col min="4856" max="4856" width="20.83203125" style="21" customWidth="1"/>
    <col min="4857" max="4857" width="2" style="21" customWidth="1"/>
    <col min="4858" max="4858" width="18.83203125" style="21" customWidth="1"/>
    <col min="4859" max="4859" width="2.83203125" style="21" customWidth="1"/>
    <col min="4860" max="4860" width="16" style="21" customWidth="1"/>
    <col min="4861" max="4861" width="2.83203125" style="21" customWidth="1"/>
    <col min="4862" max="4862" width="11.5" style="21"/>
    <col min="4863" max="4863" width="12" style="21" bestFit="1" customWidth="1"/>
    <col min="4864" max="5106" width="11.5" style="21"/>
    <col min="5107" max="5107" width="2.83203125" style="21" customWidth="1"/>
    <col min="5108" max="5108" width="21.1640625" style="21" customWidth="1"/>
    <col min="5109" max="5109" width="2.5" style="21" customWidth="1"/>
    <col min="5110" max="5110" width="23.83203125" style="21" customWidth="1"/>
    <col min="5111" max="5111" width="7.33203125" style="21" customWidth="1"/>
    <col min="5112" max="5112" width="20.83203125" style="21" customWidth="1"/>
    <col min="5113" max="5113" width="2" style="21" customWidth="1"/>
    <col min="5114" max="5114" width="18.83203125" style="21" customWidth="1"/>
    <col min="5115" max="5115" width="2.83203125" style="21" customWidth="1"/>
    <col min="5116" max="5116" width="16" style="21" customWidth="1"/>
    <col min="5117" max="5117" width="2.83203125" style="21" customWidth="1"/>
    <col min="5118" max="5118" width="11.5" style="21"/>
    <col min="5119" max="5119" width="12" style="21" bestFit="1" customWidth="1"/>
    <col min="5120" max="5362" width="11.5" style="21"/>
    <col min="5363" max="5363" width="2.83203125" style="21" customWidth="1"/>
    <col min="5364" max="5364" width="21.1640625" style="21" customWidth="1"/>
    <col min="5365" max="5365" width="2.5" style="21" customWidth="1"/>
    <col min="5366" max="5366" width="23.83203125" style="21" customWidth="1"/>
    <col min="5367" max="5367" width="7.33203125" style="21" customWidth="1"/>
    <col min="5368" max="5368" width="20.83203125" style="21" customWidth="1"/>
    <col min="5369" max="5369" width="2" style="21" customWidth="1"/>
    <col min="5370" max="5370" width="18.83203125" style="21" customWidth="1"/>
    <col min="5371" max="5371" width="2.83203125" style="21" customWidth="1"/>
    <col min="5372" max="5372" width="16" style="21" customWidth="1"/>
    <col min="5373" max="5373" width="2.83203125" style="21" customWidth="1"/>
    <col min="5374" max="5374" width="11.5" style="21"/>
    <col min="5375" max="5375" width="12" style="21" bestFit="1" customWidth="1"/>
    <col min="5376" max="5618" width="11.5" style="21"/>
    <col min="5619" max="5619" width="2.83203125" style="21" customWidth="1"/>
    <col min="5620" max="5620" width="21.1640625" style="21" customWidth="1"/>
    <col min="5621" max="5621" width="2.5" style="21" customWidth="1"/>
    <col min="5622" max="5622" width="23.83203125" style="21" customWidth="1"/>
    <col min="5623" max="5623" width="7.33203125" style="21" customWidth="1"/>
    <col min="5624" max="5624" width="20.83203125" style="21" customWidth="1"/>
    <col min="5625" max="5625" width="2" style="21" customWidth="1"/>
    <col min="5626" max="5626" width="18.83203125" style="21" customWidth="1"/>
    <col min="5627" max="5627" width="2.83203125" style="21" customWidth="1"/>
    <col min="5628" max="5628" width="16" style="21" customWidth="1"/>
    <col min="5629" max="5629" width="2.83203125" style="21" customWidth="1"/>
    <col min="5630" max="5630" width="11.5" style="21"/>
    <col min="5631" max="5631" width="12" style="21" bestFit="1" customWidth="1"/>
    <col min="5632" max="5874" width="11.5" style="21"/>
    <col min="5875" max="5875" width="2.83203125" style="21" customWidth="1"/>
    <col min="5876" max="5876" width="21.1640625" style="21" customWidth="1"/>
    <col min="5877" max="5877" width="2.5" style="21" customWidth="1"/>
    <col min="5878" max="5878" width="23.83203125" style="21" customWidth="1"/>
    <col min="5879" max="5879" width="7.33203125" style="21" customWidth="1"/>
    <col min="5880" max="5880" width="20.83203125" style="21" customWidth="1"/>
    <col min="5881" max="5881" width="2" style="21" customWidth="1"/>
    <col min="5882" max="5882" width="18.83203125" style="21" customWidth="1"/>
    <col min="5883" max="5883" width="2.83203125" style="21" customWidth="1"/>
    <col min="5884" max="5884" width="16" style="21" customWidth="1"/>
    <col min="5885" max="5885" width="2.83203125" style="21" customWidth="1"/>
    <col min="5886" max="5886" width="11.5" style="21"/>
    <col min="5887" max="5887" width="12" style="21" bestFit="1" customWidth="1"/>
    <col min="5888" max="6130" width="11.5" style="21"/>
    <col min="6131" max="6131" width="2.83203125" style="21" customWidth="1"/>
    <col min="6132" max="6132" width="21.1640625" style="21" customWidth="1"/>
    <col min="6133" max="6133" width="2.5" style="21" customWidth="1"/>
    <col min="6134" max="6134" width="23.83203125" style="21" customWidth="1"/>
    <col min="6135" max="6135" width="7.33203125" style="21" customWidth="1"/>
    <col min="6136" max="6136" width="20.83203125" style="21" customWidth="1"/>
    <col min="6137" max="6137" width="2" style="21" customWidth="1"/>
    <col min="6138" max="6138" width="18.83203125" style="21" customWidth="1"/>
    <col min="6139" max="6139" width="2.83203125" style="21" customWidth="1"/>
    <col min="6140" max="6140" width="16" style="21" customWidth="1"/>
    <col min="6141" max="6141" width="2.83203125" style="21" customWidth="1"/>
    <col min="6142" max="6142" width="11.5" style="21"/>
    <col min="6143" max="6143" width="12" style="21" bestFit="1" customWidth="1"/>
    <col min="6144" max="6386" width="11.5" style="21"/>
    <col min="6387" max="6387" width="2.83203125" style="21" customWidth="1"/>
    <col min="6388" max="6388" width="21.1640625" style="21" customWidth="1"/>
    <col min="6389" max="6389" width="2.5" style="21" customWidth="1"/>
    <col min="6390" max="6390" width="23.83203125" style="21" customWidth="1"/>
    <col min="6391" max="6391" width="7.33203125" style="21" customWidth="1"/>
    <col min="6392" max="6392" width="20.83203125" style="21" customWidth="1"/>
    <col min="6393" max="6393" width="2" style="21" customWidth="1"/>
    <col min="6394" max="6394" width="18.83203125" style="21" customWidth="1"/>
    <col min="6395" max="6395" width="2.83203125" style="21" customWidth="1"/>
    <col min="6396" max="6396" width="16" style="21" customWidth="1"/>
    <col min="6397" max="6397" width="2.83203125" style="21" customWidth="1"/>
    <col min="6398" max="6398" width="11.5" style="21"/>
    <col min="6399" max="6399" width="12" style="21" bestFit="1" customWidth="1"/>
    <col min="6400" max="6642" width="11.5" style="21"/>
    <col min="6643" max="6643" width="2.83203125" style="21" customWidth="1"/>
    <col min="6644" max="6644" width="21.1640625" style="21" customWidth="1"/>
    <col min="6645" max="6645" width="2.5" style="21" customWidth="1"/>
    <col min="6646" max="6646" width="23.83203125" style="21" customWidth="1"/>
    <col min="6647" max="6647" width="7.33203125" style="21" customWidth="1"/>
    <col min="6648" max="6648" width="20.83203125" style="21" customWidth="1"/>
    <col min="6649" max="6649" width="2" style="21" customWidth="1"/>
    <col min="6650" max="6650" width="18.83203125" style="21" customWidth="1"/>
    <col min="6651" max="6651" width="2.83203125" style="21" customWidth="1"/>
    <col min="6652" max="6652" width="16" style="21" customWidth="1"/>
    <col min="6653" max="6653" width="2.83203125" style="21" customWidth="1"/>
    <col min="6654" max="6654" width="11.5" style="21"/>
    <col min="6655" max="6655" width="12" style="21" bestFit="1" customWidth="1"/>
    <col min="6656" max="6898" width="11.5" style="21"/>
    <col min="6899" max="6899" width="2.83203125" style="21" customWidth="1"/>
    <col min="6900" max="6900" width="21.1640625" style="21" customWidth="1"/>
    <col min="6901" max="6901" width="2.5" style="21" customWidth="1"/>
    <col min="6902" max="6902" width="23.83203125" style="21" customWidth="1"/>
    <col min="6903" max="6903" width="7.33203125" style="21" customWidth="1"/>
    <col min="6904" max="6904" width="20.83203125" style="21" customWidth="1"/>
    <col min="6905" max="6905" width="2" style="21" customWidth="1"/>
    <col min="6906" max="6906" width="18.83203125" style="21" customWidth="1"/>
    <col min="6907" max="6907" width="2.83203125" style="21" customWidth="1"/>
    <col min="6908" max="6908" width="16" style="21" customWidth="1"/>
    <col min="6909" max="6909" width="2.83203125" style="21" customWidth="1"/>
    <col min="6910" max="6910" width="11.5" style="21"/>
    <col min="6911" max="6911" width="12" style="21" bestFit="1" customWidth="1"/>
    <col min="6912" max="7154" width="11.5" style="21"/>
    <col min="7155" max="7155" width="2.83203125" style="21" customWidth="1"/>
    <col min="7156" max="7156" width="21.1640625" style="21" customWidth="1"/>
    <col min="7157" max="7157" width="2.5" style="21" customWidth="1"/>
    <col min="7158" max="7158" width="23.83203125" style="21" customWidth="1"/>
    <col min="7159" max="7159" width="7.33203125" style="21" customWidth="1"/>
    <col min="7160" max="7160" width="20.83203125" style="21" customWidth="1"/>
    <col min="7161" max="7161" width="2" style="21" customWidth="1"/>
    <col min="7162" max="7162" width="18.83203125" style="21" customWidth="1"/>
    <col min="7163" max="7163" width="2.83203125" style="21" customWidth="1"/>
    <col min="7164" max="7164" width="16" style="21" customWidth="1"/>
    <col min="7165" max="7165" width="2.83203125" style="21" customWidth="1"/>
    <col min="7166" max="7166" width="11.5" style="21"/>
    <col min="7167" max="7167" width="12" style="21" bestFit="1" customWidth="1"/>
    <col min="7168" max="7410" width="11.5" style="21"/>
    <col min="7411" max="7411" width="2.83203125" style="21" customWidth="1"/>
    <col min="7412" max="7412" width="21.1640625" style="21" customWidth="1"/>
    <col min="7413" max="7413" width="2.5" style="21" customWidth="1"/>
    <col min="7414" max="7414" width="23.83203125" style="21" customWidth="1"/>
    <col min="7415" max="7415" width="7.33203125" style="21" customWidth="1"/>
    <col min="7416" max="7416" width="20.83203125" style="21" customWidth="1"/>
    <col min="7417" max="7417" width="2" style="21" customWidth="1"/>
    <col min="7418" max="7418" width="18.83203125" style="21" customWidth="1"/>
    <col min="7419" max="7419" width="2.83203125" style="21" customWidth="1"/>
    <col min="7420" max="7420" width="16" style="21" customWidth="1"/>
    <col min="7421" max="7421" width="2.83203125" style="21" customWidth="1"/>
    <col min="7422" max="7422" width="11.5" style="21"/>
    <col min="7423" max="7423" width="12" style="21" bestFit="1" customWidth="1"/>
    <col min="7424" max="7666" width="11.5" style="21"/>
    <col min="7667" max="7667" width="2.83203125" style="21" customWidth="1"/>
    <col min="7668" max="7668" width="21.1640625" style="21" customWidth="1"/>
    <col min="7669" max="7669" width="2.5" style="21" customWidth="1"/>
    <col min="7670" max="7670" width="23.83203125" style="21" customWidth="1"/>
    <col min="7671" max="7671" width="7.33203125" style="21" customWidth="1"/>
    <col min="7672" max="7672" width="20.83203125" style="21" customWidth="1"/>
    <col min="7673" max="7673" width="2" style="21" customWidth="1"/>
    <col min="7674" max="7674" width="18.83203125" style="21" customWidth="1"/>
    <col min="7675" max="7675" width="2.83203125" style="21" customWidth="1"/>
    <col min="7676" max="7676" width="16" style="21" customWidth="1"/>
    <col min="7677" max="7677" width="2.83203125" style="21" customWidth="1"/>
    <col min="7678" max="7678" width="11.5" style="21"/>
    <col min="7679" max="7679" width="12" style="21" bestFit="1" customWidth="1"/>
    <col min="7680" max="7922" width="11.5" style="21"/>
    <col min="7923" max="7923" width="2.83203125" style="21" customWidth="1"/>
    <col min="7924" max="7924" width="21.1640625" style="21" customWidth="1"/>
    <col min="7925" max="7925" width="2.5" style="21" customWidth="1"/>
    <col min="7926" max="7926" width="23.83203125" style="21" customWidth="1"/>
    <col min="7927" max="7927" width="7.33203125" style="21" customWidth="1"/>
    <col min="7928" max="7928" width="20.83203125" style="21" customWidth="1"/>
    <col min="7929" max="7929" width="2" style="21" customWidth="1"/>
    <col min="7930" max="7930" width="18.83203125" style="21" customWidth="1"/>
    <col min="7931" max="7931" width="2.83203125" style="21" customWidth="1"/>
    <col min="7932" max="7932" width="16" style="21" customWidth="1"/>
    <col min="7933" max="7933" width="2.83203125" style="21" customWidth="1"/>
    <col min="7934" max="7934" width="11.5" style="21"/>
    <col min="7935" max="7935" width="12" style="21" bestFit="1" customWidth="1"/>
    <col min="7936" max="8178" width="11.5" style="21"/>
    <col min="8179" max="8179" width="2.83203125" style="21" customWidth="1"/>
    <col min="8180" max="8180" width="21.1640625" style="21" customWidth="1"/>
    <col min="8181" max="8181" width="2.5" style="21" customWidth="1"/>
    <col min="8182" max="8182" width="23.83203125" style="21" customWidth="1"/>
    <col min="8183" max="8183" width="7.33203125" style="21" customWidth="1"/>
    <col min="8184" max="8184" width="20.83203125" style="21" customWidth="1"/>
    <col min="8185" max="8185" width="2" style="21" customWidth="1"/>
    <col min="8186" max="8186" width="18.83203125" style="21" customWidth="1"/>
    <col min="8187" max="8187" width="2.83203125" style="21" customWidth="1"/>
    <col min="8188" max="8188" width="16" style="21" customWidth="1"/>
    <col min="8189" max="8189" width="2.83203125" style="21" customWidth="1"/>
    <col min="8190" max="8190" width="11.5" style="21"/>
    <col min="8191" max="8191" width="12" style="21" bestFit="1" customWidth="1"/>
    <col min="8192" max="8434" width="11.5" style="21"/>
    <col min="8435" max="8435" width="2.83203125" style="21" customWidth="1"/>
    <col min="8436" max="8436" width="21.1640625" style="21" customWidth="1"/>
    <col min="8437" max="8437" width="2.5" style="21" customWidth="1"/>
    <col min="8438" max="8438" width="23.83203125" style="21" customWidth="1"/>
    <col min="8439" max="8439" width="7.33203125" style="21" customWidth="1"/>
    <col min="8440" max="8440" width="20.83203125" style="21" customWidth="1"/>
    <col min="8441" max="8441" width="2" style="21" customWidth="1"/>
    <col min="8442" max="8442" width="18.83203125" style="21" customWidth="1"/>
    <col min="8443" max="8443" width="2.83203125" style="21" customWidth="1"/>
    <col min="8444" max="8444" width="16" style="21" customWidth="1"/>
    <col min="8445" max="8445" width="2.83203125" style="21" customWidth="1"/>
    <col min="8446" max="8446" width="11.5" style="21"/>
    <col min="8447" max="8447" width="12" style="21" bestFit="1" customWidth="1"/>
    <col min="8448" max="8690" width="11.5" style="21"/>
    <col min="8691" max="8691" width="2.83203125" style="21" customWidth="1"/>
    <col min="8692" max="8692" width="21.1640625" style="21" customWidth="1"/>
    <col min="8693" max="8693" width="2.5" style="21" customWidth="1"/>
    <col min="8694" max="8694" width="23.83203125" style="21" customWidth="1"/>
    <col min="8695" max="8695" width="7.33203125" style="21" customWidth="1"/>
    <col min="8696" max="8696" width="20.83203125" style="21" customWidth="1"/>
    <col min="8697" max="8697" width="2" style="21" customWidth="1"/>
    <col min="8698" max="8698" width="18.83203125" style="21" customWidth="1"/>
    <col min="8699" max="8699" width="2.83203125" style="21" customWidth="1"/>
    <col min="8700" max="8700" width="16" style="21" customWidth="1"/>
    <col min="8701" max="8701" width="2.83203125" style="21" customWidth="1"/>
    <col min="8702" max="8702" width="11.5" style="21"/>
    <col min="8703" max="8703" width="12" style="21" bestFit="1" customWidth="1"/>
    <col min="8704" max="8946" width="11.5" style="21"/>
    <col min="8947" max="8947" width="2.83203125" style="21" customWidth="1"/>
    <col min="8948" max="8948" width="21.1640625" style="21" customWidth="1"/>
    <col min="8949" max="8949" width="2.5" style="21" customWidth="1"/>
    <col min="8950" max="8950" width="23.83203125" style="21" customWidth="1"/>
    <col min="8951" max="8951" width="7.33203125" style="21" customWidth="1"/>
    <col min="8952" max="8952" width="20.83203125" style="21" customWidth="1"/>
    <col min="8953" max="8953" width="2" style="21" customWidth="1"/>
    <col min="8954" max="8954" width="18.83203125" style="21" customWidth="1"/>
    <col min="8955" max="8955" width="2.83203125" style="21" customWidth="1"/>
    <col min="8956" max="8956" width="16" style="21" customWidth="1"/>
    <col min="8957" max="8957" width="2.83203125" style="21" customWidth="1"/>
    <col min="8958" max="8958" width="11.5" style="21"/>
    <col min="8959" max="8959" width="12" style="21" bestFit="1" customWidth="1"/>
    <col min="8960" max="9202" width="11.5" style="21"/>
    <col min="9203" max="9203" width="2.83203125" style="21" customWidth="1"/>
    <col min="9204" max="9204" width="21.1640625" style="21" customWidth="1"/>
    <col min="9205" max="9205" width="2.5" style="21" customWidth="1"/>
    <col min="9206" max="9206" width="23.83203125" style="21" customWidth="1"/>
    <col min="9207" max="9207" width="7.33203125" style="21" customWidth="1"/>
    <col min="9208" max="9208" width="20.83203125" style="21" customWidth="1"/>
    <col min="9209" max="9209" width="2" style="21" customWidth="1"/>
    <col min="9210" max="9210" width="18.83203125" style="21" customWidth="1"/>
    <col min="9211" max="9211" width="2.83203125" style="21" customWidth="1"/>
    <col min="9212" max="9212" width="16" style="21" customWidth="1"/>
    <col min="9213" max="9213" width="2.83203125" style="21" customWidth="1"/>
    <col min="9214" max="9214" width="11.5" style="21"/>
    <col min="9215" max="9215" width="12" style="21" bestFit="1" customWidth="1"/>
    <col min="9216" max="9458" width="11.5" style="21"/>
    <col min="9459" max="9459" width="2.83203125" style="21" customWidth="1"/>
    <col min="9460" max="9460" width="21.1640625" style="21" customWidth="1"/>
    <col min="9461" max="9461" width="2.5" style="21" customWidth="1"/>
    <col min="9462" max="9462" width="23.83203125" style="21" customWidth="1"/>
    <col min="9463" max="9463" width="7.33203125" style="21" customWidth="1"/>
    <col min="9464" max="9464" width="20.83203125" style="21" customWidth="1"/>
    <col min="9465" max="9465" width="2" style="21" customWidth="1"/>
    <col min="9466" max="9466" width="18.83203125" style="21" customWidth="1"/>
    <col min="9467" max="9467" width="2.83203125" style="21" customWidth="1"/>
    <col min="9468" max="9468" width="16" style="21" customWidth="1"/>
    <col min="9469" max="9469" width="2.83203125" style="21" customWidth="1"/>
    <col min="9470" max="9470" width="11.5" style="21"/>
    <col min="9471" max="9471" width="12" style="21" bestFit="1" customWidth="1"/>
    <col min="9472" max="9714" width="11.5" style="21"/>
    <col min="9715" max="9715" width="2.83203125" style="21" customWidth="1"/>
    <col min="9716" max="9716" width="21.1640625" style="21" customWidth="1"/>
    <col min="9717" max="9717" width="2.5" style="21" customWidth="1"/>
    <col min="9718" max="9718" width="23.83203125" style="21" customWidth="1"/>
    <col min="9719" max="9719" width="7.33203125" style="21" customWidth="1"/>
    <col min="9720" max="9720" width="20.83203125" style="21" customWidth="1"/>
    <col min="9721" max="9721" width="2" style="21" customWidth="1"/>
    <col min="9722" max="9722" width="18.83203125" style="21" customWidth="1"/>
    <col min="9723" max="9723" width="2.83203125" style="21" customWidth="1"/>
    <col min="9724" max="9724" width="16" style="21" customWidth="1"/>
    <col min="9725" max="9725" width="2.83203125" style="21" customWidth="1"/>
    <col min="9726" max="9726" width="11.5" style="21"/>
    <col min="9727" max="9727" width="12" style="21" bestFit="1" customWidth="1"/>
    <col min="9728" max="9970" width="11.5" style="21"/>
    <col min="9971" max="9971" width="2.83203125" style="21" customWidth="1"/>
    <col min="9972" max="9972" width="21.1640625" style="21" customWidth="1"/>
    <col min="9973" max="9973" width="2.5" style="21" customWidth="1"/>
    <col min="9974" max="9974" width="23.83203125" style="21" customWidth="1"/>
    <col min="9975" max="9975" width="7.33203125" style="21" customWidth="1"/>
    <col min="9976" max="9976" width="20.83203125" style="21" customWidth="1"/>
    <col min="9977" max="9977" width="2" style="21" customWidth="1"/>
    <col min="9978" max="9978" width="18.83203125" style="21" customWidth="1"/>
    <col min="9979" max="9979" width="2.83203125" style="21" customWidth="1"/>
    <col min="9980" max="9980" width="16" style="21" customWidth="1"/>
    <col min="9981" max="9981" width="2.83203125" style="21" customWidth="1"/>
    <col min="9982" max="9982" width="11.5" style="21"/>
    <col min="9983" max="9983" width="12" style="21" bestFit="1" customWidth="1"/>
    <col min="9984" max="10226" width="11.5" style="21"/>
    <col min="10227" max="10227" width="2.83203125" style="21" customWidth="1"/>
    <col min="10228" max="10228" width="21.1640625" style="21" customWidth="1"/>
    <col min="10229" max="10229" width="2.5" style="21" customWidth="1"/>
    <col min="10230" max="10230" width="23.83203125" style="21" customWidth="1"/>
    <col min="10231" max="10231" width="7.33203125" style="21" customWidth="1"/>
    <col min="10232" max="10232" width="20.83203125" style="21" customWidth="1"/>
    <col min="10233" max="10233" width="2" style="21" customWidth="1"/>
    <col min="10234" max="10234" width="18.83203125" style="21" customWidth="1"/>
    <col min="10235" max="10235" width="2.83203125" style="21" customWidth="1"/>
    <col min="10236" max="10236" width="16" style="21" customWidth="1"/>
    <col min="10237" max="10237" width="2.83203125" style="21" customWidth="1"/>
    <col min="10238" max="10238" width="11.5" style="21"/>
    <col min="10239" max="10239" width="12" style="21" bestFit="1" customWidth="1"/>
    <col min="10240" max="10482" width="11.5" style="21"/>
    <col min="10483" max="10483" width="2.83203125" style="21" customWidth="1"/>
    <col min="10484" max="10484" width="21.1640625" style="21" customWidth="1"/>
    <col min="10485" max="10485" width="2.5" style="21" customWidth="1"/>
    <col min="10486" max="10486" width="23.83203125" style="21" customWidth="1"/>
    <col min="10487" max="10487" width="7.33203125" style="21" customWidth="1"/>
    <col min="10488" max="10488" width="20.83203125" style="21" customWidth="1"/>
    <col min="10489" max="10489" width="2" style="21" customWidth="1"/>
    <col min="10490" max="10490" width="18.83203125" style="21" customWidth="1"/>
    <col min="10491" max="10491" width="2.83203125" style="21" customWidth="1"/>
    <col min="10492" max="10492" width="16" style="21" customWidth="1"/>
    <col min="10493" max="10493" width="2.83203125" style="21" customWidth="1"/>
    <col min="10494" max="10494" width="11.5" style="21"/>
    <col min="10495" max="10495" width="12" style="21" bestFit="1" customWidth="1"/>
    <col min="10496" max="10738" width="11.5" style="21"/>
    <col min="10739" max="10739" width="2.83203125" style="21" customWidth="1"/>
    <col min="10740" max="10740" width="21.1640625" style="21" customWidth="1"/>
    <col min="10741" max="10741" width="2.5" style="21" customWidth="1"/>
    <col min="10742" max="10742" width="23.83203125" style="21" customWidth="1"/>
    <col min="10743" max="10743" width="7.33203125" style="21" customWidth="1"/>
    <col min="10744" max="10744" width="20.83203125" style="21" customWidth="1"/>
    <col min="10745" max="10745" width="2" style="21" customWidth="1"/>
    <col min="10746" max="10746" width="18.83203125" style="21" customWidth="1"/>
    <col min="10747" max="10747" width="2.83203125" style="21" customWidth="1"/>
    <col min="10748" max="10748" width="16" style="21" customWidth="1"/>
    <col min="10749" max="10749" width="2.83203125" style="21" customWidth="1"/>
    <col min="10750" max="10750" width="11.5" style="21"/>
    <col min="10751" max="10751" width="12" style="21" bestFit="1" customWidth="1"/>
    <col min="10752" max="10994" width="11.5" style="21"/>
    <col min="10995" max="10995" width="2.83203125" style="21" customWidth="1"/>
    <col min="10996" max="10996" width="21.1640625" style="21" customWidth="1"/>
    <col min="10997" max="10997" width="2.5" style="21" customWidth="1"/>
    <col min="10998" max="10998" width="23.83203125" style="21" customWidth="1"/>
    <col min="10999" max="10999" width="7.33203125" style="21" customWidth="1"/>
    <col min="11000" max="11000" width="20.83203125" style="21" customWidth="1"/>
    <col min="11001" max="11001" width="2" style="21" customWidth="1"/>
    <col min="11002" max="11002" width="18.83203125" style="21" customWidth="1"/>
    <col min="11003" max="11003" width="2.83203125" style="21" customWidth="1"/>
    <col min="11004" max="11004" width="16" style="21" customWidth="1"/>
    <col min="11005" max="11005" width="2.83203125" style="21" customWidth="1"/>
    <col min="11006" max="11006" width="11.5" style="21"/>
    <col min="11007" max="11007" width="12" style="21" bestFit="1" customWidth="1"/>
    <col min="11008" max="11250" width="11.5" style="21"/>
    <col min="11251" max="11251" width="2.83203125" style="21" customWidth="1"/>
    <col min="11252" max="11252" width="21.1640625" style="21" customWidth="1"/>
    <col min="11253" max="11253" width="2.5" style="21" customWidth="1"/>
    <col min="11254" max="11254" width="23.83203125" style="21" customWidth="1"/>
    <col min="11255" max="11255" width="7.33203125" style="21" customWidth="1"/>
    <col min="11256" max="11256" width="20.83203125" style="21" customWidth="1"/>
    <col min="11257" max="11257" width="2" style="21" customWidth="1"/>
    <col min="11258" max="11258" width="18.83203125" style="21" customWidth="1"/>
    <col min="11259" max="11259" width="2.83203125" style="21" customWidth="1"/>
    <col min="11260" max="11260" width="16" style="21" customWidth="1"/>
    <col min="11261" max="11261" width="2.83203125" style="21" customWidth="1"/>
    <col min="11262" max="11262" width="11.5" style="21"/>
    <col min="11263" max="11263" width="12" style="21" bestFit="1" customWidth="1"/>
    <col min="11264" max="11506" width="11.5" style="21"/>
    <col min="11507" max="11507" width="2.83203125" style="21" customWidth="1"/>
    <col min="11508" max="11508" width="21.1640625" style="21" customWidth="1"/>
    <col min="11509" max="11509" width="2.5" style="21" customWidth="1"/>
    <col min="11510" max="11510" width="23.83203125" style="21" customWidth="1"/>
    <col min="11511" max="11511" width="7.33203125" style="21" customWidth="1"/>
    <col min="11512" max="11512" width="20.83203125" style="21" customWidth="1"/>
    <col min="11513" max="11513" width="2" style="21" customWidth="1"/>
    <col min="11514" max="11514" width="18.83203125" style="21" customWidth="1"/>
    <col min="11515" max="11515" width="2.83203125" style="21" customWidth="1"/>
    <col min="11516" max="11516" width="16" style="21" customWidth="1"/>
    <col min="11517" max="11517" width="2.83203125" style="21" customWidth="1"/>
    <col min="11518" max="11518" width="11.5" style="21"/>
    <col min="11519" max="11519" width="12" style="21" bestFit="1" customWidth="1"/>
    <col min="11520" max="11762" width="11.5" style="21"/>
    <col min="11763" max="11763" width="2.83203125" style="21" customWidth="1"/>
    <col min="11764" max="11764" width="21.1640625" style="21" customWidth="1"/>
    <col min="11765" max="11765" width="2.5" style="21" customWidth="1"/>
    <col min="11766" max="11766" width="23.83203125" style="21" customWidth="1"/>
    <col min="11767" max="11767" width="7.33203125" style="21" customWidth="1"/>
    <col min="11768" max="11768" width="20.83203125" style="21" customWidth="1"/>
    <col min="11769" max="11769" width="2" style="21" customWidth="1"/>
    <col min="11770" max="11770" width="18.83203125" style="21" customWidth="1"/>
    <col min="11771" max="11771" width="2.83203125" style="21" customWidth="1"/>
    <col min="11772" max="11772" width="16" style="21" customWidth="1"/>
    <col min="11773" max="11773" width="2.83203125" style="21" customWidth="1"/>
    <col min="11774" max="11774" width="11.5" style="21"/>
    <col min="11775" max="11775" width="12" style="21" bestFit="1" customWidth="1"/>
    <col min="11776" max="12018" width="11.5" style="21"/>
    <col min="12019" max="12019" width="2.83203125" style="21" customWidth="1"/>
    <col min="12020" max="12020" width="21.1640625" style="21" customWidth="1"/>
    <col min="12021" max="12021" width="2.5" style="21" customWidth="1"/>
    <col min="12022" max="12022" width="23.83203125" style="21" customWidth="1"/>
    <col min="12023" max="12023" width="7.33203125" style="21" customWidth="1"/>
    <col min="12024" max="12024" width="20.83203125" style="21" customWidth="1"/>
    <col min="12025" max="12025" width="2" style="21" customWidth="1"/>
    <col min="12026" max="12026" width="18.83203125" style="21" customWidth="1"/>
    <col min="12027" max="12027" width="2.83203125" style="21" customWidth="1"/>
    <col min="12028" max="12028" width="16" style="21" customWidth="1"/>
    <col min="12029" max="12029" width="2.83203125" style="21" customWidth="1"/>
    <col min="12030" max="12030" width="11.5" style="21"/>
    <col min="12031" max="12031" width="12" style="21" bestFit="1" customWidth="1"/>
    <col min="12032" max="12274" width="11.5" style="21"/>
    <col min="12275" max="12275" width="2.83203125" style="21" customWidth="1"/>
    <col min="12276" max="12276" width="21.1640625" style="21" customWidth="1"/>
    <col min="12277" max="12277" width="2.5" style="21" customWidth="1"/>
    <col min="12278" max="12278" width="23.83203125" style="21" customWidth="1"/>
    <col min="12279" max="12279" width="7.33203125" style="21" customWidth="1"/>
    <col min="12280" max="12280" width="20.83203125" style="21" customWidth="1"/>
    <col min="12281" max="12281" width="2" style="21" customWidth="1"/>
    <col min="12282" max="12282" width="18.83203125" style="21" customWidth="1"/>
    <col min="12283" max="12283" width="2.83203125" style="21" customWidth="1"/>
    <col min="12284" max="12284" width="16" style="21" customWidth="1"/>
    <col min="12285" max="12285" width="2.83203125" style="21" customWidth="1"/>
    <col min="12286" max="12286" width="11.5" style="21"/>
    <col min="12287" max="12287" width="12" style="21" bestFit="1" customWidth="1"/>
    <col min="12288" max="12530" width="11.5" style="21"/>
    <col min="12531" max="12531" width="2.83203125" style="21" customWidth="1"/>
    <col min="12532" max="12532" width="21.1640625" style="21" customWidth="1"/>
    <col min="12533" max="12533" width="2.5" style="21" customWidth="1"/>
    <col min="12534" max="12534" width="23.83203125" style="21" customWidth="1"/>
    <col min="12535" max="12535" width="7.33203125" style="21" customWidth="1"/>
    <col min="12536" max="12536" width="20.83203125" style="21" customWidth="1"/>
    <col min="12537" max="12537" width="2" style="21" customWidth="1"/>
    <col min="12538" max="12538" width="18.83203125" style="21" customWidth="1"/>
    <col min="12539" max="12539" width="2.83203125" style="21" customWidth="1"/>
    <col min="12540" max="12540" width="16" style="21" customWidth="1"/>
    <col min="12541" max="12541" width="2.83203125" style="21" customWidth="1"/>
    <col min="12542" max="12542" width="11.5" style="21"/>
    <col min="12543" max="12543" width="12" style="21" bestFit="1" customWidth="1"/>
    <col min="12544" max="12786" width="11.5" style="21"/>
    <col min="12787" max="12787" width="2.83203125" style="21" customWidth="1"/>
    <col min="12788" max="12788" width="21.1640625" style="21" customWidth="1"/>
    <col min="12789" max="12789" width="2.5" style="21" customWidth="1"/>
    <col min="12790" max="12790" width="23.83203125" style="21" customWidth="1"/>
    <col min="12791" max="12791" width="7.33203125" style="21" customWidth="1"/>
    <col min="12792" max="12792" width="20.83203125" style="21" customWidth="1"/>
    <col min="12793" max="12793" width="2" style="21" customWidth="1"/>
    <col min="12794" max="12794" width="18.83203125" style="21" customWidth="1"/>
    <col min="12795" max="12795" width="2.83203125" style="21" customWidth="1"/>
    <col min="12796" max="12796" width="16" style="21" customWidth="1"/>
    <col min="12797" max="12797" width="2.83203125" style="21" customWidth="1"/>
    <col min="12798" max="12798" width="11.5" style="21"/>
    <col min="12799" max="12799" width="12" style="21" bestFit="1" customWidth="1"/>
    <col min="12800" max="13042" width="11.5" style="21"/>
    <col min="13043" max="13043" width="2.83203125" style="21" customWidth="1"/>
    <col min="13044" max="13044" width="21.1640625" style="21" customWidth="1"/>
    <col min="13045" max="13045" width="2.5" style="21" customWidth="1"/>
    <col min="13046" max="13046" width="23.83203125" style="21" customWidth="1"/>
    <col min="13047" max="13047" width="7.33203125" style="21" customWidth="1"/>
    <col min="13048" max="13048" width="20.83203125" style="21" customWidth="1"/>
    <col min="13049" max="13049" width="2" style="21" customWidth="1"/>
    <col min="13050" max="13050" width="18.83203125" style="21" customWidth="1"/>
    <col min="13051" max="13051" width="2.83203125" style="21" customWidth="1"/>
    <col min="13052" max="13052" width="16" style="21" customWidth="1"/>
    <col min="13053" max="13053" width="2.83203125" style="21" customWidth="1"/>
    <col min="13054" max="13054" width="11.5" style="21"/>
    <col min="13055" max="13055" width="12" style="21" bestFit="1" customWidth="1"/>
    <col min="13056" max="13298" width="11.5" style="21"/>
    <col min="13299" max="13299" width="2.83203125" style="21" customWidth="1"/>
    <col min="13300" max="13300" width="21.1640625" style="21" customWidth="1"/>
    <col min="13301" max="13301" width="2.5" style="21" customWidth="1"/>
    <col min="13302" max="13302" width="23.83203125" style="21" customWidth="1"/>
    <col min="13303" max="13303" width="7.33203125" style="21" customWidth="1"/>
    <col min="13304" max="13304" width="20.83203125" style="21" customWidth="1"/>
    <col min="13305" max="13305" width="2" style="21" customWidth="1"/>
    <col min="13306" max="13306" width="18.83203125" style="21" customWidth="1"/>
    <col min="13307" max="13307" width="2.83203125" style="21" customWidth="1"/>
    <col min="13308" max="13308" width="16" style="21" customWidth="1"/>
    <col min="13309" max="13309" width="2.83203125" style="21" customWidth="1"/>
    <col min="13310" max="13310" width="11.5" style="21"/>
    <col min="13311" max="13311" width="12" style="21" bestFit="1" customWidth="1"/>
    <col min="13312" max="13554" width="11.5" style="21"/>
    <col min="13555" max="13555" width="2.83203125" style="21" customWidth="1"/>
    <col min="13556" max="13556" width="21.1640625" style="21" customWidth="1"/>
    <col min="13557" max="13557" width="2.5" style="21" customWidth="1"/>
    <col min="13558" max="13558" width="23.83203125" style="21" customWidth="1"/>
    <col min="13559" max="13559" width="7.33203125" style="21" customWidth="1"/>
    <col min="13560" max="13560" width="20.83203125" style="21" customWidth="1"/>
    <col min="13561" max="13561" width="2" style="21" customWidth="1"/>
    <col min="13562" max="13562" width="18.83203125" style="21" customWidth="1"/>
    <col min="13563" max="13563" width="2.83203125" style="21" customWidth="1"/>
    <col min="13564" max="13564" width="16" style="21" customWidth="1"/>
    <col min="13565" max="13565" width="2.83203125" style="21" customWidth="1"/>
    <col min="13566" max="13566" width="11.5" style="21"/>
    <col min="13567" max="13567" width="12" style="21" bestFit="1" customWidth="1"/>
    <col min="13568" max="13810" width="11.5" style="21"/>
    <col min="13811" max="13811" width="2.83203125" style="21" customWidth="1"/>
    <col min="13812" max="13812" width="21.1640625" style="21" customWidth="1"/>
    <col min="13813" max="13813" width="2.5" style="21" customWidth="1"/>
    <col min="13814" max="13814" width="23.83203125" style="21" customWidth="1"/>
    <col min="13815" max="13815" width="7.33203125" style="21" customWidth="1"/>
    <col min="13816" max="13816" width="20.83203125" style="21" customWidth="1"/>
    <col min="13817" max="13817" width="2" style="21" customWidth="1"/>
    <col min="13818" max="13818" width="18.83203125" style="21" customWidth="1"/>
    <col min="13819" max="13819" width="2.83203125" style="21" customWidth="1"/>
    <col min="13820" max="13820" width="16" style="21" customWidth="1"/>
    <col min="13821" max="13821" width="2.83203125" style="21" customWidth="1"/>
    <col min="13822" max="13822" width="11.5" style="21"/>
    <col min="13823" max="13823" width="12" style="21" bestFit="1" customWidth="1"/>
    <col min="13824" max="14066" width="11.5" style="21"/>
    <col min="14067" max="14067" width="2.83203125" style="21" customWidth="1"/>
    <col min="14068" max="14068" width="21.1640625" style="21" customWidth="1"/>
    <col min="14069" max="14069" width="2.5" style="21" customWidth="1"/>
    <col min="14070" max="14070" width="23.83203125" style="21" customWidth="1"/>
    <col min="14071" max="14071" width="7.33203125" style="21" customWidth="1"/>
    <col min="14072" max="14072" width="20.83203125" style="21" customWidth="1"/>
    <col min="14073" max="14073" width="2" style="21" customWidth="1"/>
    <col min="14074" max="14074" width="18.83203125" style="21" customWidth="1"/>
    <col min="14075" max="14075" width="2.83203125" style="21" customWidth="1"/>
    <col min="14076" max="14076" width="16" style="21" customWidth="1"/>
    <col min="14077" max="14077" width="2.83203125" style="21" customWidth="1"/>
    <col min="14078" max="14078" width="11.5" style="21"/>
    <col min="14079" max="14079" width="12" style="21" bestFit="1" customWidth="1"/>
    <col min="14080" max="14322" width="11.5" style="21"/>
    <col min="14323" max="14323" width="2.83203125" style="21" customWidth="1"/>
    <col min="14324" max="14324" width="21.1640625" style="21" customWidth="1"/>
    <col min="14325" max="14325" width="2.5" style="21" customWidth="1"/>
    <col min="14326" max="14326" width="23.83203125" style="21" customWidth="1"/>
    <col min="14327" max="14327" width="7.33203125" style="21" customWidth="1"/>
    <col min="14328" max="14328" width="20.83203125" style="21" customWidth="1"/>
    <col min="14329" max="14329" width="2" style="21" customWidth="1"/>
    <col min="14330" max="14330" width="18.83203125" style="21" customWidth="1"/>
    <col min="14331" max="14331" width="2.83203125" style="21" customWidth="1"/>
    <col min="14332" max="14332" width="16" style="21" customWidth="1"/>
    <col min="14333" max="14333" width="2.83203125" style="21" customWidth="1"/>
    <col min="14334" max="14334" width="11.5" style="21"/>
    <col min="14335" max="14335" width="12" style="21" bestFit="1" customWidth="1"/>
    <col min="14336" max="14578" width="11.5" style="21"/>
    <col min="14579" max="14579" width="2.83203125" style="21" customWidth="1"/>
    <col min="14580" max="14580" width="21.1640625" style="21" customWidth="1"/>
    <col min="14581" max="14581" width="2.5" style="21" customWidth="1"/>
    <col min="14582" max="14582" width="23.83203125" style="21" customWidth="1"/>
    <col min="14583" max="14583" width="7.33203125" style="21" customWidth="1"/>
    <col min="14584" max="14584" width="20.83203125" style="21" customWidth="1"/>
    <col min="14585" max="14585" width="2" style="21" customWidth="1"/>
    <col min="14586" max="14586" width="18.83203125" style="21" customWidth="1"/>
    <col min="14587" max="14587" width="2.83203125" style="21" customWidth="1"/>
    <col min="14588" max="14588" width="16" style="21" customWidth="1"/>
    <col min="14589" max="14589" width="2.83203125" style="21" customWidth="1"/>
    <col min="14590" max="14590" width="11.5" style="21"/>
    <col min="14591" max="14591" width="12" style="21" bestFit="1" customWidth="1"/>
    <col min="14592" max="14834" width="11.5" style="21"/>
    <col min="14835" max="14835" width="2.83203125" style="21" customWidth="1"/>
    <col min="14836" max="14836" width="21.1640625" style="21" customWidth="1"/>
    <col min="14837" max="14837" width="2.5" style="21" customWidth="1"/>
    <col min="14838" max="14838" width="23.83203125" style="21" customWidth="1"/>
    <col min="14839" max="14839" width="7.33203125" style="21" customWidth="1"/>
    <col min="14840" max="14840" width="20.83203125" style="21" customWidth="1"/>
    <col min="14841" max="14841" width="2" style="21" customWidth="1"/>
    <col min="14842" max="14842" width="18.83203125" style="21" customWidth="1"/>
    <col min="14843" max="14843" width="2.83203125" style="21" customWidth="1"/>
    <col min="14844" max="14844" width="16" style="21" customWidth="1"/>
    <col min="14845" max="14845" width="2.83203125" style="21" customWidth="1"/>
    <col min="14846" max="14846" width="11.5" style="21"/>
    <col min="14847" max="14847" width="12" style="21" bestFit="1" customWidth="1"/>
    <col min="14848" max="15090" width="11.5" style="21"/>
    <col min="15091" max="15091" width="2.83203125" style="21" customWidth="1"/>
    <col min="15092" max="15092" width="21.1640625" style="21" customWidth="1"/>
    <col min="15093" max="15093" width="2.5" style="21" customWidth="1"/>
    <col min="15094" max="15094" width="23.83203125" style="21" customWidth="1"/>
    <col min="15095" max="15095" width="7.33203125" style="21" customWidth="1"/>
    <col min="15096" max="15096" width="20.83203125" style="21" customWidth="1"/>
    <col min="15097" max="15097" width="2" style="21" customWidth="1"/>
    <col min="15098" max="15098" width="18.83203125" style="21" customWidth="1"/>
    <col min="15099" max="15099" width="2.83203125" style="21" customWidth="1"/>
    <col min="15100" max="15100" width="16" style="21" customWidth="1"/>
    <col min="15101" max="15101" width="2.83203125" style="21" customWidth="1"/>
    <col min="15102" max="15102" width="11.5" style="21"/>
    <col min="15103" max="15103" width="12" style="21" bestFit="1" customWidth="1"/>
    <col min="15104" max="15346" width="11.5" style="21"/>
    <col min="15347" max="15347" width="2.83203125" style="21" customWidth="1"/>
    <col min="15348" max="15348" width="21.1640625" style="21" customWidth="1"/>
    <col min="15349" max="15349" width="2.5" style="21" customWidth="1"/>
    <col min="15350" max="15350" width="23.83203125" style="21" customWidth="1"/>
    <col min="15351" max="15351" width="7.33203125" style="21" customWidth="1"/>
    <col min="15352" max="15352" width="20.83203125" style="21" customWidth="1"/>
    <col min="15353" max="15353" width="2" style="21" customWidth="1"/>
    <col min="15354" max="15354" width="18.83203125" style="21" customWidth="1"/>
    <col min="15355" max="15355" width="2.83203125" style="21" customWidth="1"/>
    <col min="15356" max="15356" width="16" style="21" customWidth="1"/>
    <col min="15357" max="15357" width="2.83203125" style="21" customWidth="1"/>
    <col min="15358" max="15358" width="11.5" style="21"/>
    <col min="15359" max="15359" width="12" style="21" bestFit="1" customWidth="1"/>
    <col min="15360" max="15602" width="11.5" style="21"/>
    <col min="15603" max="15603" width="2.83203125" style="21" customWidth="1"/>
    <col min="15604" max="15604" width="21.1640625" style="21" customWidth="1"/>
    <col min="15605" max="15605" width="2.5" style="21" customWidth="1"/>
    <col min="15606" max="15606" width="23.83203125" style="21" customWidth="1"/>
    <col min="15607" max="15607" width="7.33203125" style="21" customWidth="1"/>
    <col min="15608" max="15608" width="20.83203125" style="21" customWidth="1"/>
    <col min="15609" max="15609" width="2" style="21" customWidth="1"/>
    <col min="15610" max="15610" width="18.83203125" style="21" customWidth="1"/>
    <col min="15611" max="15611" width="2.83203125" style="21" customWidth="1"/>
    <col min="15612" max="15612" width="16" style="21" customWidth="1"/>
    <col min="15613" max="15613" width="2.83203125" style="21" customWidth="1"/>
    <col min="15614" max="15614" width="11.5" style="21"/>
    <col min="15615" max="15615" width="12" style="21" bestFit="1" customWidth="1"/>
    <col min="15616" max="15858" width="11.5" style="21"/>
    <col min="15859" max="15859" width="2.83203125" style="21" customWidth="1"/>
    <col min="15860" max="15860" width="21.1640625" style="21" customWidth="1"/>
    <col min="15861" max="15861" width="2.5" style="21" customWidth="1"/>
    <col min="15862" max="15862" width="23.83203125" style="21" customWidth="1"/>
    <col min="15863" max="15863" width="7.33203125" style="21" customWidth="1"/>
    <col min="15864" max="15864" width="20.83203125" style="21" customWidth="1"/>
    <col min="15865" max="15865" width="2" style="21" customWidth="1"/>
    <col min="15866" max="15866" width="18.83203125" style="21" customWidth="1"/>
    <col min="15867" max="15867" width="2.83203125" style="21" customWidth="1"/>
    <col min="15868" max="15868" width="16" style="21" customWidth="1"/>
    <col min="15869" max="15869" width="2.83203125" style="21" customWidth="1"/>
    <col min="15870" max="15870" width="11.5" style="21"/>
    <col min="15871" max="15871" width="12" style="21" bestFit="1" customWidth="1"/>
    <col min="15872" max="16114" width="11.5" style="21"/>
    <col min="16115" max="16115" width="2.83203125" style="21" customWidth="1"/>
    <col min="16116" max="16116" width="21.1640625" style="21" customWidth="1"/>
    <col min="16117" max="16117" width="2.5" style="21" customWidth="1"/>
    <col min="16118" max="16118" width="23.83203125" style="21" customWidth="1"/>
    <col min="16119" max="16119" width="7.33203125" style="21" customWidth="1"/>
    <col min="16120" max="16120" width="20.83203125" style="21" customWidth="1"/>
    <col min="16121" max="16121" width="2" style="21" customWidth="1"/>
    <col min="16122" max="16122" width="18.83203125" style="21" customWidth="1"/>
    <col min="16123" max="16123" width="2.83203125" style="21" customWidth="1"/>
    <col min="16124" max="16124" width="16" style="21" customWidth="1"/>
    <col min="16125" max="16125" width="2.83203125" style="21" customWidth="1"/>
    <col min="16126" max="16126" width="11.5" style="21"/>
    <col min="16127" max="16127" width="12" style="21" bestFit="1" customWidth="1"/>
    <col min="16128" max="16370" width="11.5" style="21"/>
    <col min="16371" max="16384" width="10.83203125" style="21" customWidth="1"/>
  </cols>
  <sheetData>
    <row r="1" spans="1:19" ht="23">
      <c r="B1" s="22" t="s">
        <v>100</v>
      </c>
    </row>
    <row r="2" spans="1:19" ht="23">
      <c r="B2" s="22" t="s">
        <v>101</v>
      </c>
      <c r="F2" s="23" t="s">
        <v>102</v>
      </c>
    </row>
    <row r="3" spans="1:19" ht="14" thickBot="1">
      <c r="B3" s="24"/>
      <c r="C3" s="24"/>
      <c r="D3" s="25"/>
      <c r="F3" s="23">
        <v>800</v>
      </c>
    </row>
    <row r="5" spans="1:19" ht="16">
      <c r="A5" s="26" t="s">
        <v>103</v>
      </c>
      <c r="F5" s="23" t="s">
        <v>228</v>
      </c>
    </row>
    <row r="6" spans="1:19">
      <c r="D6" s="23" t="s">
        <v>229</v>
      </c>
    </row>
    <row r="7" spans="1:19" s="27" customFormat="1" ht="20" customHeight="1">
      <c r="A7" s="107" t="s">
        <v>104</v>
      </c>
      <c r="B7" s="107"/>
      <c r="D7" s="28" t="s">
        <v>105</v>
      </c>
      <c r="E7" s="29"/>
      <c r="F7" s="28" t="s">
        <v>106</v>
      </c>
      <c r="G7" s="30"/>
      <c r="H7" s="28" t="s">
        <v>107</v>
      </c>
      <c r="I7" s="30"/>
      <c r="J7" s="28" t="s">
        <v>108</v>
      </c>
      <c r="K7" s="30"/>
      <c r="L7" s="30" t="s">
        <v>231</v>
      </c>
      <c r="M7" s="30"/>
      <c r="N7" s="27" t="s">
        <v>226</v>
      </c>
      <c r="O7" s="122"/>
      <c r="P7" s="122">
        <v>1800</v>
      </c>
      <c r="Q7" s="122"/>
      <c r="R7" s="122"/>
      <c r="S7" s="122"/>
    </row>
    <row r="8" spans="1:19" ht="20" customHeight="1">
      <c r="B8" s="31" t="s">
        <v>109</v>
      </c>
      <c r="D8" s="32">
        <v>6000</v>
      </c>
      <c r="E8" s="33"/>
      <c r="F8" s="32">
        <v>6000</v>
      </c>
      <c r="G8" s="34"/>
      <c r="H8" s="32">
        <f>+D8-F8</f>
        <v>0</v>
      </c>
      <c r="I8" s="34"/>
      <c r="J8" s="32"/>
    </row>
    <row r="9" spans="1:19" ht="20" customHeight="1">
      <c r="B9" s="31" t="s">
        <v>110</v>
      </c>
      <c r="D9" s="32"/>
      <c r="E9" s="33"/>
      <c r="F9" s="120">
        <v>1800</v>
      </c>
      <c r="G9" s="34"/>
      <c r="H9" s="32">
        <f>+D9-F9</f>
        <v>-1800</v>
      </c>
      <c r="I9" s="34"/>
      <c r="J9" s="128" t="s">
        <v>111</v>
      </c>
      <c r="L9" s="23" t="s">
        <v>232</v>
      </c>
      <c r="N9" s="21" t="s">
        <v>242</v>
      </c>
      <c r="P9" s="106">
        <v>210</v>
      </c>
    </row>
    <row r="10" spans="1:19" ht="20" customHeight="1">
      <c r="B10" s="31"/>
      <c r="D10" s="32"/>
      <c r="E10" s="33"/>
      <c r="F10" s="32"/>
      <c r="G10" s="34"/>
      <c r="H10" s="32">
        <f t="shared" ref="H10:H23" si="0">+D10-F10</f>
        <v>0</v>
      </c>
      <c r="I10" s="34"/>
      <c r="J10" s="35"/>
      <c r="N10" s="21" t="s">
        <v>223</v>
      </c>
      <c r="P10" s="106">
        <v>180</v>
      </c>
    </row>
    <row r="11" spans="1:19" ht="20" customHeight="1">
      <c r="B11" s="31" t="s">
        <v>113</v>
      </c>
      <c r="D11" s="35">
        <v>2000</v>
      </c>
      <c r="E11" s="33"/>
      <c r="F11" s="32">
        <v>2000</v>
      </c>
      <c r="G11" s="34"/>
      <c r="H11" s="32">
        <f t="shared" si="0"/>
        <v>0</v>
      </c>
      <c r="I11" s="34"/>
      <c r="J11" s="35"/>
      <c r="N11" s="21" t="s">
        <v>255</v>
      </c>
      <c r="P11" s="106">
        <v>1550</v>
      </c>
    </row>
    <row r="12" spans="1:19" ht="20" customHeight="1">
      <c r="B12" s="31" t="s">
        <v>114</v>
      </c>
      <c r="D12" s="32">
        <v>800</v>
      </c>
      <c r="E12" s="33"/>
      <c r="F12" s="32">
        <v>800</v>
      </c>
      <c r="G12" s="34"/>
      <c r="H12" s="32">
        <f t="shared" si="0"/>
        <v>0</v>
      </c>
      <c r="I12" s="34"/>
      <c r="J12" s="32"/>
      <c r="P12" s="106">
        <v>100</v>
      </c>
    </row>
    <row r="13" spans="1:19" ht="20" customHeight="1">
      <c r="B13" s="31" t="s">
        <v>236</v>
      </c>
      <c r="D13" s="32">
        <v>25</v>
      </c>
      <c r="E13" s="33"/>
      <c r="F13" s="32"/>
      <c r="G13" s="34"/>
      <c r="H13" s="32">
        <f t="shared" si="0"/>
        <v>25</v>
      </c>
      <c r="I13" s="34"/>
      <c r="J13" s="35"/>
      <c r="K13" s="23" t="s">
        <v>238</v>
      </c>
      <c r="P13" s="106">
        <f>+P11-P12</f>
        <v>1450</v>
      </c>
    </row>
    <row r="14" spans="1:19" ht="20" customHeight="1">
      <c r="B14" s="31" t="s">
        <v>243</v>
      </c>
      <c r="D14" s="32">
        <v>35</v>
      </c>
      <c r="E14" s="33"/>
      <c r="F14" s="32"/>
      <c r="G14" s="34"/>
      <c r="H14" s="32">
        <f t="shared" si="0"/>
        <v>35</v>
      </c>
      <c r="I14" s="34"/>
      <c r="J14" s="32"/>
      <c r="K14" s="23" t="s">
        <v>238</v>
      </c>
    </row>
    <row r="15" spans="1:19" ht="20" customHeight="1">
      <c r="B15" s="31" t="s">
        <v>244</v>
      </c>
      <c r="D15" s="32">
        <v>210</v>
      </c>
      <c r="E15" s="33"/>
      <c r="F15" s="32"/>
      <c r="G15" s="34"/>
      <c r="H15" s="32">
        <f t="shared" si="0"/>
        <v>210</v>
      </c>
      <c r="I15" s="34"/>
      <c r="J15" s="129"/>
      <c r="K15" s="23" t="s">
        <v>232</v>
      </c>
      <c r="L15" s="23" t="s">
        <v>246</v>
      </c>
    </row>
    <row r="16" spans="1:19" ht="20" hidden="1" customHeight="1">
      <c r="B16" s="31"/>
      <c r="D16" s="32"/>
      <c r="E16" s="33"/>
      <c r="F16" s="32"/>
      <c r="G16" s="34"/>
      <c r="H16" s="32">
        <f t="shared" si="0"/>
        <v>0</v>
      </c>
      <c r="I16" s="34"/>
      <c r="J16" s="32"/>
    </row>
    <row r="17" spans="2:19" ht="20" hidden="1" customHeight="1">
      <c r="B17" s="31"/>
      <c r="D17" s="32"/>
      <c r="E17" s="33"/>
      <c r="F17" s="32"/>
      <c r="G17" s="34"/>
      <c r="H17" s="32">
        <f t="shared" si="0"/>
        <v>0</v>
      </c>
      <c r="I17" s="34"/>
      <c r="J17" s="32"/>
    </row>
    <row r="18" spans="2:19" ht="20" hidden="1" customHeight="1">
      <c r="B18" s="31"/>
      <c r="D18" s="32"/>
      <c r="E18" s="33"/>
      <c r="F18" s="32"/>
      <c r="G18" s="34"/>
      <c r="H18" s="32">
        <f t="shared" si="0"/>
        <v>0</v>
      </c>
      <c r="I18" s="34"/>
      <c r="J18" s="32"/>
    </row>
    <row r="19" spans="2:19" ht="20" hidden="1" customHeight="1">
      <c r="B19" s="31"/>
      <c r="D19" s="32"/>
      <c r="E19" s="33"/>
      <c r="F19" s="32"/>
      <c r="G19" s="34"/>
      <c r="H19" s="32">
        <f t="shared" si="0"/>
        <v>0</v>
      </c>
      <c r="I19" s="34"/>
      <c r="J19" s="35"/>
      <c r="L19" s="23">
        <f>SUM(H15:H18)</f>
        <v>210</v>
      </c>
    </row>
    <row r="20" spans="2:19" ht="20" hidden="1" customHeight="1">
      <c r="B20" s="31"/>
      <c r="D20" s="32"/>
      <c r="E20" s="33"/>
      <c r="F20" s="32"/>
      <c r="G20" s="34"/>
      <c r="H20" s="32">
        <f t="shared" si="0"/>
        <v>0</v>
      </c>
      <c r="I20" s="34"/>
      <c r="J20" s="35"/>
    </row>
    <row r="21" spans="2:19" ht="20" hidden="1" customHeight="1">
      <c r="B21" s="31"/>
      <c r="D21" s="32"/>
      <c r="E21" s="33"/>
      <c r="F21" s="32"/>
      <c r="G21" s="34"/>
      <c r="H21" s="32">
        <f t="shared" si="0"/>
        <v>0</v>
      </c>
      <c r="I21" s="34"/>
      <c r="J21" s="35"/>
    </row>
    <row r="22" spans="2:19" ht="20" customHeight="1">
      <c r="B22" s="31" t="s">
        <v>245</v>
      </c>
      <c r="D22" s="32">
        <v>180</v>
      </c>
      <c r="E22" s="33"/>
      <c r="F22" s="32"/>
      <c r="G22" s="34"/>
      <c r="H22" s="32">
        <f t="shared" si="0"/>
        <v>180</v>
      </c>
      <c r="I22" s="34"/>
      <c r="J22" s="129"/>
      <c r="K22" s="23" t="s">
        <v>232</v>
      </c>
      <c r="L22" s="23" t="s">
        <v>247</v>
      </c>
    </row>
    <row r="23" spans="2:19" ht="20" customHeight="1">
      <c r="B23" s="31" t="s">
        <v>256</v>
      </c>
      <c r="D23" s="32">
        <v>100</v>
      </c>
      <c r="E23" s="33"/>
      <c r="F23" s="35">
        <v>1550</v>
      </c>
      <c r="G23" s="34"/>
      <c r="H23" s="32">
        <f t="shared" si="0"/>
        <v>-1450</v>
      </c>
      <c r="I23" s="34"/>
      <c r="J23" s="32"/>
    </row>
    <row r="24" spans="2:19" ht="20" customHeight="1">
      <c r="B24" s="31"/>
      <c r="D24" s="32"/>
      <c r="E24" s="33"/>
      <c r="F24" s="35"/>
      <c r="G24" s="34"/>
      <c r="H24" s="36"/>
      <c r="I24" s="34"/>
      <c r="J24" s="36"/>
      <c r="O24" s="106" t="s">
        <v>233</v>
      </c>
      <c r="R24" s="106">
        <v>525</v>
      </c>
    </row>
    <row r="25" spans="2:19" ht="20" customHeight="1">
      <c r="B25" s="31"/>
      <c r="D25" s="32"/>
      <c r="E25" s="33"/>
      <c r="F25" s="32"/>
      <c r="G25" s="34"/>
      <c r="H25" s="37"/>
      <c r="I25" s="34"/>
      <c r="J25" s="34"/>
      <c r="O25" s="106" t="s">
        <v>234</v>
      </c>
      <c r="S25" s="106">
        <v>525</v>
      </c>
    </row>
    <row r="26" spans="2:19" ht="20" customHeight="1">
      <c r="B26" s="31" t="s">
        <v>116</v>
      </c>
      <c r="D26" s="32">
        <f>+D8-D11-D12-D13-D14-D15-D22-D23</f>
        <v>2650</v>
      </c>
      <c r="E26" s="33"/>
      <c r="F26" s="32">
        <f>+F8+F9-F11-F12-F23</f>
        <v>3450</v>
      </c>
      <c r="G26" s="34"/>
      <c r="H26" s="34" t="s">
        <v>116</v>
      </c>
      <c r="I26" s="34"/>
      <c r="J26" s="34">
        <f>+D26</f>
        <v>2650</v>
      </c>
      <c r="L26" s="101">
        <v>0.3</v>
      </c>
      <c r="M26" s="23">
        <f>+J26*L26</f>
        <v>795</v>
      </c>
      <c r="N26" s="103">
        <f>+M26/J26</f>
        <v>0.3</v>
      </c>
    </row>
    <row r="27" spans="2:19" ht="20" customHeight="1">
      <c r="B27" s="31" t="s">
        <v>117</v>
      </c>
      <c r="D27" s="32">
        <f>+F27</f>
        <v>1035</v>
      </c>
      <c r="E27" s="102">
        <f>+F27/D26</f>
        <v>0.39056603773584908</v>
      </c>
      <c r="F27" s="32">
        <f>+F26*0.3</f>
        <v>1035</v>
      </c>
      <c r="G27" s="34"/>
      <c r="H27" s="37" t="s">
        <v>239</v>
      </c>
      <c r="I27" s="34"/>
      <c r="J27" s="34">
        <f>+D13</f>
        <v>25</v>
      </c>
      <c r="L27" s="101">
        <v>0.3</v>
      </c>
      <c r="M27" s="23">
        <f>+J27*L27</f>
        <v>7.5</v>
      </c>
      <c r="N27" s="103">
        <f>+M27/J26</f>
        <v>2.8301886792452828E-3</v>
      </c>
    </row>
    <row r="28" spans="2:19" ht="20" customHeight="1">
      <c r="B28" s="31" t="s">
        <v>118</v>
      </c>
      <c r="D28" s="32">
        <v>-222</v>
      </c>
      <c r="E28" s="102">
        <f>+D28/D26</f>
        <v>-8.3773584905660378E-2</v>
      </c>
      <c r="F28" s="32"/>
      <c r="G28" s="34"/>
      <c r="H28" s="34" t="s">
        <v>240</v>
      </c>
      <c r="I28" s="34"/>
      <c r="J28" s="34">
        <f>+D14</f>
        <v>35</v>
      </c>
      <c r="L28" s="101">
        <v>0.3</v>
      </c>
      <c r="M28" s="23">
        <f>+J28*L28</f>
        <v>10.5</v>
      </c>
      <c r="N28" s="103">
        <f>+M28/J26</f>
        <v>3.9622641509433959E-3</v>
      </c>
    </row>
    <row r="29" spans="2:19" ht="20" customHeight="1">
      <c r="B29" s="31" t="s">
        <v>119</v>
      </c>
      <c r="D29" s="98">
        <f>+D27+D28</f>
        <v>813</v>
      </c>
      <c r="E29" s="102">
        <f>+D29/D26</f>
        <v>0.30679245283018869</v>
      </c>
      <c r="F29" s="32"/>
      <c r="G29" s="34"/>
      <c r="H29" s="34"/>
      <c r="I29" s="34"/>
      <c r="J29" s="34"/>
      <c r="L29" s="101">
        <v>0.3</v>
      </c>
      <c r="N29" s="101"/>
    </row>
    <row r="30" spans="2:19" ht="20" customHeight="1" thickBot="1">
      <c r="B30" s="38" t="s">
        <v>120</v>
      </c>
      <c r="D30" s="39">
        <f>+D26-D29</f>
        <v>1837</v>
      </c>
      <c r="E30" s="33"/>
      <c r="F30" s="39">
        <f>+F26-F27</f>
        <v>2415</v>
      </c>
      <c r="G30" s="34"/>
      <c r="H30" s="37"/>
      <c r="I30" s="34"/>
      <c r="J30" s="34"/>
    </row>
    <row r="31" spans="2:19" ht="14" thickTop="1">
      <c r="H31" s="23" t="s">
        <v>241</v>
      </c>
      <c r="N31" s="132">
        <f>SUM(N26:N30)</f>
        <v>0.30679245283018869</v>
      </c>
    </row>
    <row r="33" spans="1:19" ht="16">
      <c r="A33" s="26" t="s">
        <v>121</v>
      </c>
      <c r="D33" s="23">
        <f>+D15*0.3</f>
        <v>63</v>
      </c>
    </row>
    <row r="34" spans="1:19">
      <c r="D34" s="23" t="e">
        <f>+D33/D25</f>
        <v>#DIV/0!</v>
      </c>
      <c r="F34" s="23" t="e">
        <f>+D29+D34</f>
        <v>#DIV/0!</v>
      </c>
    </row>
    <row r="35" spans="1:19" s="27" customFormat="1" ht="20" customHeight="1">
      <c r="A35" s="21"/>
      <c r="B35" s="40" t="s">
        <v>122</v>
      </c>
      <c r="C35" s="41"/>
      <c r="D35" s="42" t="s">
        <v>123</v>
      </c>
      <c r="E35" s="43"/>
      <c r="F35" s="42" t="s">
        <v>124</v>
      </c>
      <c r="G35" s="43"/>
      <c r="H35" s="42" t="s">
        <v>125</v>
      </c>
      <c r="I35" s="43"/>
      <c r="J35" s="42" t="s">
        <v>126</v>
      </c>
      <c r="K35" s="43"/>
      <c r="L35" s="42" t="s">
        <v>127</v>
      </c>
      <c r="M35" s="123"/>
      <c r="O35" s="122"/>
      <c r="P35" s="122"/>
      <c r="Q35" s="122"/>
      <c r="R35" s="122"/>
      <c r="S35" s="122"/>
    </row>
    <row r="36" spans="1:19" ht="20" customHeight="1">
      <c r="B36" s="44" t="s">
        <v>112</v>
      </c>
      <c r="C36" s="45"/>
      <c r="D36" s="46"/>
      <c r="E36" s="46"/>
      <c r="F36" s="46"/>
      <c r="G36" s="46"/>
      <c r="H36" s="46"/>
      <c r="I36" s="46"/>
      <c r="J36" s="46"/>
      <c r="K36" s="46"/>
      <c r="L36" s="46"/>
      <c r="M36" s="124"/>
    </row>
    <row r="37" spans="1:19" ht="20" customHeight="1">
      <c r="B37" s="44"/>
      <c r="C37" s="44"/>
      <c r="D37" s="47"/>
      <c r="E37" s="48"/>
      <c r="F37" s="48"/>
      <c r="G37" s="48"/>
      <c r="H37" s="46"/>
      <c r="I37" s="46"/>
      <c r="J37" s="46"/>
      <c r="K37" s="46"/>
      <c r="L37" s="46"/>
      <c r="M37" s="124"/>
    </row>
    <row r="38" spans="1:19" s="23" customFormat="1" ht="20" customHeight="1">
      <c r="A38" s="21"/>
      <c r="B38" s="31"/>
      <c r="C38" s="45"/>
      <c r="D38" s="49"/>
      <c r="E38" s="49"/>
      <c r="F38" s="49"/>
      <c r="G38" s="49"/>
      <c r="H38" s="49"/>
      <c r="I38" s="50"/>
      <c r="J38" s="51"/>
      <c r="K38" s="51"/>
      <c r="L38" s="46"/>
      <c r="M38" s="124"/>
      <c r="O38" s="106"/>
      <c r="P38" s="106"/>
      <c r="Q38" s="106"/>
      <c r="R38" s="106"/>
      <c r="S38" s="106"/>
    </row>
    <row r="39" spans="1:19" ht="20" customHeight="1">
      <c r="B39" s="44"/>
      <c r="C39" s="44"/>
      <c r="D39" s="48"/>
      <c r="E39" s="48"/>
      <c r="F39" s="48"/>
      <c r="G39" s="48"/>
      <c r="H39" s="46"/>
      <c r="I39" s="46"/>
      <c r="J39" s="46"/>
      <c r="K39" s="46"/>
      <c r="L39" s="46"/>
      <c r="M39" s="124"/>
    </row>
    <row r="40" spans="1:19" ht="20" customHeight="1">
      <c r="B40" s="44"/>
      <c r="C40" s="44"/>
      <c r="D40" s="48"/>
      <c r="E40" s="48"/>
      <c r="F40" s="48"/>
      <c r="G40" s="48"/>
      <c r="H40" s="49"/>
      <c r="I40" s="46"/>
      <c r="J40" s="46"/>
      <c r="K40" s="46"/>
      <c r="L40" s="46"/>
      <c r="M40" s="124"/>
    </row>
    <row r="41" spans="1:19" s="23" customFormat="1" ht="20" customHeight="1">
      <c r="A41" s="21"/>
      <c r="B41" s="31" t="s">
        <v>82</v>
      </c>
      <c r="C41" s="45"/>
      <c r="D41" s="49"/>
      <c r="E41" s="49"/>
      <c r="F41" s="49"/>
      <c r="G41" s="49"/>
      <c r="H41" s="49"/>
      <c r="I41" s="50"/>
      <c r="J41" s="51"/>
      <c r="K41" s="51"/>
      <c r="L41" s="46"/>
      <c r="M41" s="124"/>
      <c r="O41" s="106"/>
      <c r="P41" s="106"/>
      <c r="Q41" s="106"/>
      <c r="R41" s="106"/>
      <c r="S41" s="106"/>
    </row>
    <row r="42" spans="1:19" ht="20" customHeight="1">
      <c r="B42" s="45" t="s">
        <v>110</v>
      </c>
      <c r="C42" s="45"/>
      <c r="D42" s="49">
        <v>300</v>
      </c>
      <c r="E42" s="49"/>
      <c r="F42" s="49">
        <v>0</v>
      </c>
      <c r="G42" s="49"/>
      <c r="H42" s="49">
        <f>+D42+F42</f>
        <v>300</v>
      </c>
      <c r="I42" s="50"/>
      <c r="J42" s="51">
        <f>+H42*0.3</f>
        <v>90</v>
      </c>
      <c r="K42" s="51"/>
      <c r="L42" s="49">
        <f>+H42*J42</f>
        <v>27000</v>
      </c>
      <c r="M42" s="125"/>
    </row>
    <row r="43" spans="1:19" ht="20" customHeight="1">
      <c r="A43" s="26"/>
      <c r="B43" s="44"/>
      <c r="C43" s="44"/>
      <c r="D43" s="50"/>
      <c r="E43" s="50"/>
      <c r="F43" s="50"/>
      <c r="G43" s="50"/>
      <c r="H43" s="49"/>
      <c r="I43" s="50"/>
      <c r="J43" s="46"/>
      <c r="K43" s="46"/>
      <c r="L43" s="46"/>
      <c r="M43" s="124"/>
    </row>
    <row r="44" spans="1:19" ht="20" customHeight="1">
      <c r="B44" s="31"/>
      <c r="C44" s="45"/>
      <c r="D44" s="49"/>
      <c r="E44" s="49"/>
      <c r="F44" s="49"/>
      <c r="G44" s="49"/>
      <c r="H44" s="49"/>
      <c r="I44" s="50"/>
      <c r="J44" s="51"/>
      <c r="K44" s="51"/>
      <c r="L44" s="49"/>
      <c r="M44" s="125"/>
    </row>
    <row r="45" spans="1:19" s="23" customFormat="1" ht="20" customHeight="1">
      <c r="A45" s="21"/>
      <c r="B45" s="45"/>
      <c r="C45" s="45"/>
      <c r="D45" s="52"/>
      <c r="E45" s="52"/>
      <c r="F45" s="52"/>
      <c r="G45" s="49"/>
      <c r="H45" s="49"/>
      <c r="I45" s="50"/>
      <c r="J45" s="51"/>
      <c r="K45" s="51"/>
      <c r="L45" s="49"/>
      <c r="M45" s="125"/>
      <c r="O45" s="106"/>
      <c r="P45" s="106"/>
      <c r="Q45" s="106"/>
      <c r="R45" s="106"/>
      <c r="S45" s="106"/>
    </row>
    <row r="46" spans="1:19" s="23" customFormat="1" ht="20" customHeight="1">
      <c r="A46" s="21"/>
      <c r="B46" s="45"/>
      <c r="C46" s="45"/>
      <c r="D46" s="49"/>
      <c r="E46" s="49"/>
      <c r="F46" s="49"/>
      <c r="G46" s="49"/>
      <c r="H46" s="49"/>
      <c r="I46" s="50"/>
      <c r="J46" s="51"/>
      <c r="K46" s="51"/>
      <c r="L46" s="49"/>
      <c r="M46" s="125"/>
      <c r="O46" s="106"/>
      <c r="P46" s="106"/>
      <c r="Q46" s="106"/>
      <c r="R46" s="106"/>
      <c r="S46" s="106"/>
    </row>
    <row r="47" spans="1:19" s="23" customFormat="1" ht="20" customHeight="1">
      <c r="A47" s="21"/>
      <c r="B47" s="40" t="s">
        <v>128</v>
      </c>
      <c r="C47" s="41"/>
      <c r="D47" s="53">
        <f>SUM(D38:D46)</f>
        <v>300</v>
      </c>
      <c r="E47" s="54"/>
      <c r="F47" s="53">
        <f>SUM(F44:F46)</f>
        <v>0</v>
      </c>
      <c r="G47" s="54"/>
      <c r="H47" s="53">
        <f>SUM(H38:H46)</f>
        <v>300</v>
      </c>
      <c r="I47" s="43"/>
      <c r="J47" s="42"/>
      <c r="K47" s="43"/>
      <c r="L47" s="53">
        <f>SUM(L39:L46)</f>
        <v>27000</v>
      </c>
      <c r="M47" s="126"/>
      <c r="O47" s="106"/>
      <c r="P47" s="106"/>
      <c r="Q47" s="106"/>
      <c r="R47" s="106"/>
      <c r="S47" s="106"/>
    </row>
    <row r="48" spans="1:19" s="23" customFormat="1" ht="20" customHeight="1">
      <c r="A48" s="21"/>
      <c r="B48" s="45"/>
      <c r="C48" s="45"/>
      <c r="D48" s="49"/>
      <c r="E48" s="49"/>
      <c r="F48" s="49"/>
      <c r="G48" s="49"/>
      <c r="H48" s="49"/>
      <c r="I48" s="46"/>
      <c r="J48" s="46"/>
      <c r="K48" s="46"/>
      <c r="L48" s="46"/>
      <c r="M48" s="124"/>
      <c r="O48" s="106"/>
      <c r="P48" s="106"/>
      <c r="Q48" s="106"/>
      <c r="R48" s="106"/>
      <c r="S48" s="106"/>
    </row>
    <row r="49" spans="1:19" s="23" customFormat="1" ht="20" customHeight="1">
      <c r="A49" s="21"/>
      <c r="B49" s="44"/>
      <c r="C49" s="44"/>
      <c r="D49" s="55"/>
      <c r="E49" s="55"/>
      <c r="F49" s="55"/>
      <c r="G49" s="55"/>
      <c r="H49" s="49"/>
      <c r="I49" s="46"/>
      <c r="J49" s="46"/>
      <c r="K49" s="46"/>
      <c r="L49" s="49"/>
      <c r="M49" s="125"/>
      <c r="O49" s="106"/>
      <c r="P49" s="106"/>
      <c r="Q49" s="106"/>
      <c r="R49" s="106"/>
      <c r="S49" s="106"/>
    </row>
    <row r="50" spans="1:19" s="23" customFormat="1" ht="20" customHeight="1">
      <c r="A50" s="21"/>
      <c r="B50" s="56"/>
      <c r="C50" s="44"/>
      <c r="D50" s="55"/>
      <c r="E50" s="55"/>
      <c r="F50" s="55"/>
      <c r="G50" s="55"/>
      <c r="H50" s="49"/>
      <c r="I50" s="50"/>
      <c r="J50" s="51"/>
      <c r="K50" s="51"/>
      <c r="L50" s="49"/>
      <c r="M50" s="125"/>
      <c r="O50" s="106"/>
      <c r="P50" s="106"/>
      <c r="Q50" s="106"/>
      <c r="R50" s="106"/>
      <c r="S50" s="106"/>
    </row>
    <row r="51" spans="1:19" s="23" customFormat="1" ht="26.25" customHeight="1">
      <c r="A51" s="21"/>
      <c r="B51" s="56"/>
      <c r="C51" s="44"/>
      <c r="D51" s="55"/>
      <c r="E51" s="55"/>
      <c r="F51" s="55"/>
      <c r="G51" s="55"/>
      <c r="H51" s="49"/>
      <c r="I51" s="50"/>
      <c r="J51" s="51"/>
      <c r="K51" s="51"/>
      <c r="L51" s="49"/>
      <c r="M51" s="125"/>
      <c r="O51" s="106"/>
      <c r="P51" s="106"/>
      <c r="Q51" s="106"/>
      <c r="R51" s="106"/>
      <c r="S51" s="106"/>
    </row>
    <row r="52" spans="1:19" s="23" customFormat="1" ht="20" customHeight="1">
      <c r="A52" s="21"/>
      <c r="B52" s="56"/>
      <c r="C52" s="44"/>
      <c r="D52" s="55"/>
      <c r="E52" s="55"/>
      <c r="F52" s="55"/>
      <c r="G52" s="55"/>
      <c r="H52" s="49"/>
      <c r="I52" s="46"/>
      <c r="J52" s="46"/>
      <c r="K52" s="46"/>
      <c r="L52" s="49"/>
      <c r="M52" s="125"/>
      <c r="O52" s="106"/>
      <c r="P52" s="106"/>
      <c r="Q52" s="106"/>
      <c r="R52" s="106"/>
      <c r="S52" s="106"/>
    </row>
    <row r="53" spans="1:19" s="23" customFormat="1" ht="24.75" customHeight="1">
      <c r="A53" s="26"/>
      <c r="B53" s="56"/>
      <c r="C53" s="44"/>
      <c r="D53" s="55"/>
      <c r="E53" s="55"/>
      <c r="F53" s="55"/>
      <c r="G53" s="55"/>
      <c r="H53" s="49"/>
      <c r="I53" s="46"/>
      <c r="J53" s="46"/>
      <c r="K53" s="46"/>
      <c r="L53" s="49"/>
      <c r="M53" s="125"/>
      <c r="O53" s="106"/>
      <c r="P53" s="106"/>
      <c r="Q53" s="106"/>
      <c r="R53" s="106"/>
      <c r="S53" s="106"/>
    </row>
    <row r="54" spans="1:19" s="23" customFormat="1" ht="23.25" customHeight="1">
      <c r="A54" s="21"/>
      <c r="B54" s="56"/>
      <c r="C54" s="44"/>
      <c r="D54" s="55"/>
      <c r="E54" s="55"/>
      <c r="F54" s="55"/>
      <c r="G54" s="55"/>
      <c r="H54" s="49" t="s">
        <v>74</v>
      </c>
      <c r="I54" s="46"/>
      <c r="J54" s="46"/>
      <c r="K54" s="46"/>
      <c r="L54" s="49">
        <v>0</v>
      </c>
      <c r="M54" s="125"/>
      <c r="O54" s="106"/>
      <c r="P54" s="106"/>
      <c r="Q54" s="106"/>
      <c r="R54" s="106"/>
      <c r="S54" s="106"/>
    </row>
    <row r="55" spans="1:19" s="23" customFormat="1" ht="23.25" customHeight="1">
      <c r="A55" s="27"/>
      <c r="B55" s="56"/>
      <c r="C55" s="44"/>
      <c r="D55" s="55"/>
      <c r="E55" s="55"/>
      <c r="F55" s="55"/>
      <c r="G55" s="55"/>
      <c r="H55" s="49" t="s">
        <v>76</v>
      </c>
      <c r="I55" s="46"/>
      <c r="J55" s="46"/>
      <c r="K55" s="46"/>
      <c r="L55" s="49">
        <v>240</v>
      </c>
      <c r="M55" s="125"/>
      <c r="O55" s="106"/>
      <c r="P55" s="106"/>
      <c r="Q55" s="106"/>
      <c r="R55" s="106"/>
      <c r="S55" s="106"/>
    </row>
    <row r="56" spans="1:19" s="23" customFormat="1" ht="20" customHeight="1">
      <c r="A56" s="21"/>
      <c r="B56" s="56"/>
      <c r="C56" s="44"/>
      <c r="D56" s="55"/>
      <c r="E56" s="55"/>
      <c r="F56" s="55"/>
      <c r="G56" s="55"/>
      <c r="H56" s="49"/>
      <c r="I56" s="46"/>
      <c r="J56" s="46"/>
      <c r="K56" s="46"/>
      <c r="L56" s="49"/>
      <c r="M56" s="125"/>
      <c r="O56" s="106"/>
      <c r="P56" s="106"/>
      <c r="Q56" s="106"/>
      <c r="R56" s="106"/>
      <c r="S56" s="106"/>
    </row>
    <row r="57" spans="1:19" s="23" customFormat="1" ht="20" customHeight="1">
      <c r="A57" s="21"/>
      <c r="B57" s="56"/>
      <c r="C57" s="44"/>
      <c r="D57" s="55"/>
      <c r="E57" s="55"/>
      <c r="F57" s="55"/>
      <c r="G57" s="55"/>
      <c r="H57" s="49"/>
      <c r="I57" s="46"/>
      <c r="J57" s="46"/>
      <c r="K57" s="46"/>
      <c r="L57" s="49"/>
      <c r="M57" s="125"/>
      <c r="O57" s="106"/>
      <c r="P57" s="106"/>
      <c r="Q57" s="106"/>
      <c r="R57" s="106"/>
      <c r="S57" s="106"/>
    </row>
    <row r="58" spans="1:19" s="23" customFormat="1" ht="20" customHeight="1">
      <c r="A58" s="21"/>
      <c r="B58" s="56" t="s">
        <v>129</v>
      </c>
      <c r="C58" s="44"/>
      <c r="D58" s="55"/>
      <c r="E58" s="55"/>
      <c r="F58" s="55"/>
      <c r="G58" s="55"/>
      <c r="H58" s="49"/>
      <c r="I58" s="46"/>
      <c r="J58" s="57"/>
      <c r="K58" s="57"/>
      <c r="L58" s="46">
        <v>240</v>
      </c>
      <c r="M58" s="124"/>
      <c r="O58" s="106"/>
      <c r="P58" s="106"/>
      <c r="Q58" s="106"/>
      <c r="R58" s="106"/>
      <c r="S58" s="106"/>
    </row>
    <row r="59" spans="1:19" s="23" customFormat="1">
      <c r="A59" s="21"/>
      <c r="B59" s="21"/>
      <c r="C59" s="21"/>
      <c r="I59" s="30"/>
      <c r="J59" s="30"/>
      <c r="K59" s="30"/>
      <c r="L59" s="30"/>
      <c r="M59" s="30"/>
      <c r="O59" s="106"/>
      <c r="P59" s="106"/>
      <c r="Q59" s="106"/>
      <c r="R59" s="106"/>
      <c r="S59" s="106"/>
    </row>
    <row r="61" spans="1:19" s="23" customFormat="1" ht="16">
      <c r="A61" s="26" t="s">
        <v>130</v>
      </c>
      <c r="B61" s="26" t="s">
        <v>131</v>
      </c>
      <c r="C61" s="21"/>
      <c r="O61" s="106"/>
      <c r="P61" s="106"/>
      <c r="Q61" s="106"/>
      <c r="R61" s="106"/>
      <c r="S61" s="106"/>
    </row>
    <row r="62" spans="1:19" s="23" customFormat="1">
      <c r="A62" s="21"/>
      <c r="B62" s="21"/>
      <c r="C62" s="21"/>
      <c r="H62" s="58" t="s">
        <v>132</v>
      </c>
      <c r="O62" s="106"/>
      <c r="P62" s="106"/>
      <c r="Q62" s="106"/>
      <c r="R62" s="106"/>
      <c r="S62" s="106"/>
    </row>
    <row r="63" spans="1:19" s="23" customFormat="1" ht="20" customHeight="1">
      <c r="A63" s="21"/>
      <c r="B63" s="59" t="s">
        <v>133</v>
      </c>
      <c r="C63" s="21"/>
      <c r="D63" s="55">
        <f>+F26</f>
        <v>3450</v>
      </c>
      <c r="G63" s="60" t="s">
        <v>134</v>
      </c>
      <c r="H63" s="60" t="s">
        <v>135</v>
      </c>
      <c r="O63" s="106"/>
      <c r="P63" s="106"/>
      <c r="Q63" s="106"/>
      <c r="R63" s="106"/>
      <c r="S63" s="106"/>
    </row>
    <row r="64" spans="1:19" s="23" customFormat="1" ht="20" customHeight="1">
      <c r="A64" s="21"/>
      <c r="B64" s="59" t="s">
        <v>136</v>
      </c>
      <c r="C64" s="21"/>
      <c r="D64" s="55">
        <f>+F27</f>
        <v>1035</v>
      </c>
      <c r="H64" s="55" t="s">
        <v>137</v>
      </c>
      <c r="J64" s="55">
        <f>+D30</f>
        <v>1837</v>
      </c>
      <c r="O64" s="106"/>
      <c r="P64" s="106"/>
      <c r="Q64" s="106"/>
      <c r="R64" s="106"/>
      <c r="S64" s="106"/>
    </row>
    <row r="65" spans="1:19" s="23" customFormat="1" ht="20" customHeight="1">
      <c r="A65" s="21"/>
      <c r="B65" s="59" t="s">
        <v>138</v>
      </c>
      <c r="C65" s="21"/>
      <c r="D65" s="55"/>
      <c r="H65" s="55" t="s">
        <v>139</v>
      </c>
      <c r="J65" s="55">
        <v>1085</v>
      </c>
      <c r="O65" s="106"/>
      <c r="P65" s="106"/>
      <c r="Q65" s="106"/>
      <c r="R65" s="106"/>
      <c r="S65" s="106"/>
    </row>
    <row r="66" spans="1:19" s="23" customFormat="1" ht="20" customHeight="1">
      <c r="A66" s="21"/>
      <c r="B66" s="59"/>
      <c r="C66" s="21"/>
      <c r="D66" s="55"/>
      <c r="H66" s="55"/>
      <c r="J66" s="55"/>
      <c r="O66" s="106"/>
      <c r="P66" s="106"/>
      <c r="Q66" s="106"/>
      <c r="R66" s="106"/>
      <c r="S66" s="106"/>
    </row>
    <row r="67" spans="1:19" s="23" customFormat="1" ht="20" customHeight="1">
      <c r="A67" s="21"/>
      <c r="B67" s="59"/>
      <c r="C67" s="21"/>
      <c r="D67" s="55"/>
      <c r="H67" s="55" t="s">
        <v>139</v>
      </c>
      <c r="J67" s="99">
        <f>+J65-J64</f>
        <v>-752</v>
      </c>
      <c r="O67" s="106"/>
      <c r="P67" s="106"/>
      <c r="Q67" s="106"/>
      <c r="R67" s="106"/>
      <c r="S67" s="106"/>
    </row>
    <row r="68" spans="1:19" s="23" customFormat="1" ht="20" customHeight="1">
      <c r="A68" s="21"/>
      <c r="B68" s="59" t="s">
        <v>139</v>
      </c>
      <c r="C68" s="21"/>
      <c r="D68" s="55">
        <f>+D63-D64</f>
        <v>2415</v>
      </c>
      <c r="H68" s="55"/>
      <c r="J68" s="100">
        <v>1.4286000000000001</v>
      </c>
      <c r="O68" s="106"/>
      <c r="P68" s="106"/>
      <c r="Q68" s="106"/>
      <c r="R68" s="106"/>
      <c r="S68" s="106"/>
    </row>
    <row r="69" spans="1:19" s="23" customFormat="1" ht="20" customHeight="1">
      <c r="A69" s="21"/>
      <c r="B69" s="59"/>
      <c r="C69" s="21"/>
      <c r="D69" s="59"/>
      <c r="H69" s="55"/>
      <c r="J69" s="99">
        <f>+J67*J68</f>
        <v>-1074.3072</v>
      </c>
      <c r="O69" s="106"/>
      <c r="P69" s="106"/>
      <c r="Q69" s="106"/>
      <c r="R69" s="106"/>
      <c r="S69" s="106"/>
    </row>
    <row r="70" spans="1:19" s="23" customFormat="1" ht="20" customHeight="1">
      <c r="A70" s="21"/>
      <c r="B70" s="59"/>
      <c r="C70" s="21"/>
      <c r="D70" s="55"/>
      <c r="O70" s="106"/>
      <c r="P70" s="106"/>
      <c r="Q70" s="106"/>
      <c r="R70" s="106"/>
      <c r="S70" s="106"/>
    </row>
    <row r="71" spans="1:19" s="23" customFormat="1" ht="15">
      <c r="A71" s="21"/>
      <c r="B71" s="61"/>
      <c r="C71" s="21"/>
      <c r="E71" s="62"/>
      <c r="O71" s="106"/>
      <c r="P71" s="106"/>
      <c r="Q71" s="106"/>
      <c r="R71" s="106"/>
      <c r="S71" s="106"/>
    </row>
    <row r="72" spans="1:19" s="23" customFormat="1" ht="15">
      <c r="A72" s="21"/>
      <c r="B72" s="61"/>
      <c r="C72" s="21"/>
      <c r="E72" s="62"/>
      <c r="O72" s="106"/>
      <c r="P72" s="106"/>
      <c r="Q72" s="106"/>
      <c r="R72" s="106"/>
      <c r="S72" s="106"/>
    </row>
    <row r="73" spans="1:19" s="23" customFormat="1" ht="15">
      <c r="A73" s="21"/>
      <c r="B73" s="21"/>
      <c r="C73" s="21"/>
      <c r="D73" s="63"/>
      <c r="E73" s="62"/>
      <c r="O73" s="106"/>
      <c r="P73" s="106"/>
      <c r="Q73" s="106"/>
      <c r="R73" s="106"/>
      <c r="S73" s="106"/>
    </row>
    <row r="74" spans="1:19" s="23" customFormat="1" ht="20" customHeight="1">
      <c r="A74" s="21"/>
      <c r="B74" s="21"/>
      <c r="C74" s="21"/>
      <c r="O74" s="106"/>
      <c r="P74" s="106"/>
      <c r="Q74" s="106"/>
      <c r="R74" s="106"/>
      <c r="S74" s="106"/>
    </row>
    <row r="75" spans="1:19" s="23" customFormat="1" ht="20" customHeight="1">
      <c r="A75" s="21"/>
      <c r="B75" s="21"/>
      <c r="C75" s="21"/>
      <c r="O75" s="106"/>
      <c r="P75" s="106"/>
      <c r="Q75" s="106"/>
      <c r="R75" s="106"/>
      <c r="S75" s="106"/>
    </row>
    <row r="76" spans="1:19" s="23" customFormat="1" ht="20" customHeight="1">
      <c r="A76" s="21"/>
      <c r="B76" s="21"/>
      <c r="C76" s="21"/>
      <c r="O76" s="106"/>
      <c r="P76" s="106"/>
      <c r="Q76" s="106"/>
      <c r="R76" s="106"/>
      <c r="S76" s="106"/>
    </row>
    <row r="77" spans="1:19" s="23" customFormat="1" ht="20" customHeight="1">
      <c r="A77" s="21"/>
      <c r="B77" s="21"/>
      <c r="C77" s="21"/>
      <c r="O77" s="106"/>
      <c r="P77" s="106"/>
      <c r="Q77" s="106"/>
      <c r="R77" s="106"/>
      <c r="S77" s="106"/>
    </row>
    <row r="78" spans="1:19" s="23" customFormat="1" ht="20" customHeight="1">
      <c r="A78" s="21"/>
      <c r="B78" s="21"/>
      <c r="C78" s="21"/>
      <c r="O78" s="106"/>
      <c r="P78" s="106"/>
      <c r="Q78" s="106"/>
      <c r="R78" s="106"/>
      <c r="S78" s="106"/>
    </row>
    <row r="79" spans="1:19" s="23" customFormat="1" ht="20" customHeight="1">
      <c r="A79" s="21"/>
      <c r="B79" s="21"/>
      <c r="C79" s="21"/>
      <c r="O79" s="106"/>
      <c r="P79" s="106"/>
      <c r="Q79" s="106"/>
      <c r="R79" s="106"/>
      <c r="S79" s="106"/>
    </row>
    <row r="80" spans="1:19" s="23" customFormat="1">
      <c r="A80" s="21"/>
      <c r="B80" s="21"/>
      <c r="C80" s="21"/>
      <c r="O80" s="106"/>
      <c r="P80" s="106"/>
      <c r="Q80" s="106"/>
      <c r="R80" s="106"/>
      <c r="S80" s="106"/>
    </row>
  </sheetData>
  <mergeCells count="1">
    <mergeCell ref="A7:B7"/>
  </mergeCells>
  <pageMargins left="0.78740157480314965" right="0.78740157480314965" top="0.19685039370078741" bottom="0.31496062992125984" header="0" footer="0"/>
  <pageSetup scale="7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AD2AF-AE2F-4229-A01D-3E7E19B5395A}">
  <dimension ref="B2:X71"/>
  <sheetViews>
    <sheetView topLeftCell="A2" zoomScale="220" zoomScaleNormal="220" workbookViewId="0">
      <pane xSplit="6" ySplit="7" topLeftCell="L9" activePane="bottomRight" state="frozen"/>
      <selection pane="topRight" activeCell="G2" sqref="G2"/>
      <selection pane="bottomLeft" activeCell="A9" sqref="A9"/>
      <selection pane="bottomRight" activeCell="N7" sqref="N7:S7"/>
    </sheetView>
  </sheetViews>
  <sheetFormatPr baseColWidth="10" defaultColWidth="11.33203125" defaultRowHeight="15"/>
  <cols>
    <col min="1" max="1" width="2" style="1" customWidth="1"/>
    <col min="2" max="2" width="15.6640625" style="1" customWidth="1"/>
    <col min="3" max="6" width="11.33203125" style="1"/>
    <col min="7" max="7" width="17.33203125" style="1" customWidth="1"/>
    <col min="8" max="8" width="2" style="4" customWidth="1"/>
    <col min="9" max="9" width="15.1640625" style="4" customWidth="1"/>
    <col min="10" max="10" width="11.33203125" style="4"/>
    <col min="11" max="14" width="11.33203125" style="1"/>
    <col min="15" max="15" width="1.83203125" style="1" customWidth="1"/>
    <col min="16" max="16384" width="11.33203125" style="1"/>
  </cols>
  <sheetData>
    <row r="2" spans="2:24" ht="19">
      <c r="B2" s="2" t="s">
        <v>0</v>
      </c>
    </row>
    <row r="3" spans="2:24" ht="19">
      <c r="B3" s="2" t="s">
        <v>21</v>
      </c>
    </row>
    <row r="4" spans="2:24">
      <c r="B4" s="1" t="s">
        <v>2</v>
      </c>
    </row>
    <row r="7" spans="2:24">
      <c r="G7" s="109" t="s">
        <v>225</v>
      </c>
      <c r="H7" s="110"/>
      <c r="I7" s="110"/>
      <c r="J7" s="110"/>
      <c r="K7" s="110"/>
      <c r="L7" s="110"/>
      <c r="M7" s="12"/>
      <c r="N7" s="109" t="s">
        <v>224</v>
      </c>
      <c r="O7" s="110"/>
      <c r="P7" s="110"/>
      <c r="Q7" s="110"/>
      <c r="R7" s="110"/>
      <c r="S7" s="110"/>
      <c r="T7" s="13"/>
      <c r="U7" s="14"/>
      <c r="V7" s="14"/>
    </row>
    <row r="8" spans="2:24" ht="30">
      <c r="G8" s="15" t="s">
        <v>22</v>
      </c>
      <c r="H8" s="16"/>
      <c r="I8" s="15" t="s">
        <v>23</v>
      </c>
      <c r="J8" s="15" t="s">
        <v>24</v>
      </c>
      <c r="K8" s="15" t="s">
        <v>25</v>
      </c>
      <c r="L8" s="15" t="s">
        <v>26</v>
      </c>
      <c r="M8" s="17"/>
      <c r="N8" s="15" t="s">
        <v>22</v>
      </c>
      <c r="O8" s="16">
        <f>+E37</f>
        <v>0</v>
      </c>
      <c r="P8" s="15" t="s">
        <v>23</v>
      </c>
      <c r="Q8" s="15" t="s">
        <v>24</v>
      </c>
      <c r="R8" s="15" t="s">
        <v>25</v>
      </c>
      <c r="S8" s="15" t="s">
        <v>26</v>
      </c>
      <c r="T8" s="13"/>
      <c r="U8" s="18" t="s">
        <v>27</v>
      </c>
      <c r="V8" s="18" t="s">
        <v>28</v>
      </c>
    </row>
    <row r="9" spans="2:24">
      <c r="B9" s="1" t="s">
        <v>29</v>
      </c>
      <c r="C9" s="6" t="s">
        <v>30</v>
      </c>
    </row>
    <row r="10" spans="2:24" ht="8.25" customHeight="1">
      <c r="K10" s="4"/>
    </row>
    <row r="11" spans="2:24">
      <c r="B11" s="1" t="s">
        <v>29</v>
      </c>
      <c r="C11" s="6" t="s">
        <v>31</v>
      </c>
      <c r="K11" s="4"/>
    </row>
    <row r="12" spans="2:24">
      <c r="B12" s="1" t="s">
        <v>32</v>
      </c>
      <c r="C12" s="1" t="s">
        <v>33</v>
      </c>
      <c r="G12" s="19"/>
      <c r="H12" s="19"/>
      <c r="I12" s="19"/>
      <c r="J12" s="19">
        <f>+G12-I12</f>
        <v>0</v>
      </c>
      <c r="K12" s="19">
        <f>+J12*0.3</f>
        <v>0</v>
      </c>
      <c r="L12" s="20">
        <f>+J12*0.1</f>
        <v>0</v>
      </c>
      <c r="M12" s="20"/>
      <c r="N12" s="19"/>
      <c r="O12" s="19"/>
      <c r="P12" s="19"/>
      <c r="Q12" s="19">
        <f>+N12-P12</f>
        <v>0</v>
      </c>
      <c r="R12" s="19">
        <f>+Q12*0.3</f>
        <v>0</v>
      </c>
      <c r="S12" s="20">
        <f>+Q12*0.1</f>
        <v>0</v>
      </c>
      <c r="T12" s="20"/>
      <c r="U12" s="20">
        <f>+G12- N12</f>
        <v>0</v>
      </c>
      <c r="V12" s="20">
        <f>+U12*0.3</f>
        <v>0</v>
      </c>
      <c r="W12" s="20"/>
      <c r="X12" s="20"/>
    </row>
    <row r="13" spans="2:24">
      <c r="B13" s="1" t="s">
        <v>34</v>
      </c>
      <c r="C13" s="1" t="s">
        <v>35</v>
      </c>
      <c r="G13" s="19"/>
      <c r="H13" s="19"/>
      <c r="I13" s="19"/>
      <c r="J13" s="19">
        <f t="shared" ref="J13:J31" si="0">+G13-I13</f>
        <v>0</v>
      </c>
      <c r="K13" s="19">
        <f t="shared" ref="K13:K31" si="1">+J13*0.3</f>
        <v>0</v>
      </c>
      <c r="L13" s="20">
        <f t="shared" ref="L13:L31" si="2">+J13*0.1</f>
        <v>0</v>
      </c>
      <c r="M13" s="20"/>
      <c r="N13" s="19"/>
      <c r="O13" s="19"/>
      <c r="P13" s="19"/>
      <c r="Q13" s="19">
        <f t="shared" ref="Q13:Q31" si="3">+N13-P13</f>
        <v>0</v>
      </c>
      <c r="R13" s="19">
        <f t="shared" ref="R13:R31" si="4">+Q13*0.3</f>
        <v>0</v>
      </c>
      <c r="S13" s="20">
        <f t="shared" ref="S13:S31" si="5">+Q13*0.1</f>
        <v>0</v>
      </c>
      <c r="T13" s="20"/>
      <c r="U13" s="20">
        <f t="shared" ref="U13:U31" si="6">+G13- N13</f>
        <v>0</v>
      </c>
      <c r="V13" s="20">
        <f t="shared" ref="V13:V31" si="7">+U13*0.3</f>
        <v>0</v>
      </c>
    </row>
    <row r="14" spans="2:24">
      <c r="C14" s="1" t="s">
        <v>36</v>
      </c>
      <c r="G14" s="19"/>
      <c r="H14" s="19"/>
      <c r="I14" s="19"/>
      <c r="J14" s="19"/>
      <c r="K14" s="19"/>
      <c r="L14" s="20"/>
      <c r="M14" s="20"/>
      <c r="N14" s="19"/>
      <c r="O14" s="19"/>
      <c r="P14" s="19">
        <v>0</v>
      </c>
      <c r="Q14" s="19">
        <f>+N14-P14</f>
        <v>0</v>
      </c>
      <c r="R14" s="19">
        <v>1000</v>
      </c>
      <c r="S14" s="20"/>
      <c r="T14" s="20"/>
      <c r="U14" s="20"/>
      <c r="V14" s="20"/>
    </row>
    <row r="15" spans="2:24">
      <c r="C15" s="1" t="s">
        <v>37</v>
      </c>
      <c r="G15" s="19"/>
      <c r="H15" s="19"/>
      <c r="I15" s="19"/>
      <c r="J15" s="19"/>
      <c r="K15" s="19"/>
      <c r="L15" s="20"/>
      <c r="M15" s="20"/>
      <c r="N15" s="19">
        <v>0</v>
      </c>
      <c r="O15" s="19"/>
      <c r="P15" s="19"/>
      <c r="Q15" s="19">
        <f>+P15-N15</f>
        <v>0</v>
      </c>
      <c r="R15" s="19">
        <v>24</v>
      </c>
      <c r="S15" s="20"/>
      <c r="T15" s="20"/>
      <c r="U15" s="20"/>
      <c r="V15" s="20"/>
    </row>
    <row r="16" spans="2:24">
      <c r="B16" s="1" t="s">
        <v>38</v>
      </c>
      <c r="C16" s="1" t="s">
        <v>39</v>
      </c>
      <c r="G16" s="19"/>
      <c r="H16" s="19"/>
      <c r="I16" s="19"/>
      <c r="J16" s="19">
        <f t="shared" si="0"/>
        <v>0</v>
      </c>
      <c r="K16" s="19">
        <f t="shared" si="1"/>
        <v>0</v>
      </c>
      <c r="L16" s="20">
        <f t="shared" si="2"/>
        <v>0</v>
      </c>
      <c r="M16" s="20"/>
      <c r="N16" s="19"/>
      <c r="O16" s="19"/>
      <c r="P16" s="19"/>
      <c r="Q16" s="19">
        <f>-N16+P16</f>
        <v>0</v>
      </c>
      <c r="R16" s="19"/>
      <c r="S16" s="20">
        <f t="shared" si="5"/>
        <v>0</v>
      </c>
      <c r="T16" s="20"/>
      <c r="U16" s="20">
        <f>+Q16</f>
        <v>0</v>
      </c>
      <c r="V16" s="20">
        <f t="shared" si="7"/>
        <v>0</v>
      </c>
    </row>
    <row r="17" spans="2:22">
      <c r="B17" s="1" t="s">
        <v>40</v>
      </c>
      <c r="C17" s="1" t="s">
        <v>41</v>
      </c>
      <c r="G17" s="19"/>
      <c r="H17" s="19"/>
      <c r="I17" s="19"/>
      <c r="J17" s="19">
        <f t="shared" si="0"/>
        <v>0</v>
      </c>
      <c r="K17" s="19">
        <f t="shared" si="1"/>
        <v>0</v>
      </c>
      <c r="L17" s="20">
        <f t="shared" si="2"/>
        <v>0</v>
      </c>
      <c r="M17" s="20"/>
      <c r="N17" s="19"/>
      <c r="O17" s="19"/>
      <c r="P17" s="19"/>
      <c r="Q17" s="19">
        <f t="shared" si="3"/>
        <v>0</v>
      </c>
      <c r="R17" s="19">
        <f t="shared" si="4"/>
        <v>0</v>
      </c>
      <c r="S17" s="20">
        <f t="shared" si="5"/>
        <v>0</v>
      </c>
      <c r="T17" s="20"/>
      <c r="U17" s="20">
        <f t="shared" si="6"/>
        <v>0</v>
      </c>
      <c r="V17" s="20">
        <f t="shared" si="7"/>
        <v>0</v>
      </c>
    </row>
    <row r="18" spans="2:22">
      <c r="B18" s="1" t="s">
        <v>38</v>
      </c>
      <c r="C18" s="1" t="s">
        <v>42</v>
      </c>
      <c r="G18" s="19"/>
      <c r="H18" s="19"/>
      <c r="I18" s="19"/>
      <c r="J18" s="19">
        <f t="shared" si="0"/>
        <v>0</v>
      </c>
      <c r="K18" s="19">
        <f t="shared" si="1"/>
        <v>0</v>
      </c>
      <c r="L18" s="20">
        <f t="shared" si="2"/>
        <v>0</v>
      </c>
      <c r="M18" s="20"/>
      <c r="N18" s="19"/>
      <c r="O18" s="19"/>
      <c r="P18" s="19"/>
      <c r="Q18" s="19">
        <f t="shared" si="3"/>
        <v>0</v>
      </c>
      <c r="R18" s="19">
        <f t="shared" si="4"/>
        <v>0</v>
      </c>
      <c r="S18" s="20">
        <f t="shared" si="5"/>
        <v>0</v>
      </c>
      <c r="T18" s="20"/>
      <c r="U18" s="20">
        <f t="shared" si="6"/>
        <v>0</v>
      </c>
      <c r="V18" s="20">
        <f t="shared" si="7"/>
        <v>0</v>
      </c>
    </row>
    <row r="19" spans="2:22">
      <c r="B19" s="1" t="s">
        <v>43</v>
      </c>
      <c r="C19" s="1" t="s">
        <v>44</v>
      </c>
      <c r="G19" s="19"/>
      <c r="H19" s="19"/>
      <c r="I19" s="19"/>
      <c r="J19" s="19">
        <f t="shared" si="0"/>
        <v>0</v>
      </c>
      <c r="K19" s="19">
        <f t="shared" si="1"/>
        <v>0</v>
      </c>
      <c r="L19" s="20">
        <f t="shared" si="2"/>
        <v>0</v>
      </c>
      <c r="M19" s="20"/>
      <c r="N19" s="19"/>
      <c r="O19" s="19"/>
      <c r="P19" s="19"/>
      <c r="Q19" s="19">
        <f t="shared" si="3"/>
        <v>0</v>
      </c>
      <c r="R19" s="19">
        <f t="shared" si="4"/>
        <v>0</v>
      </c>
      <c r="S19" s="20">
        <f t="shared" si="5"/>
        <v>0</v>
      </c>
      <c r="T19" s="20"/>
      <c r="U19" s="20">
        <f t="shared" si="6"/>
        <v>0</v>
      </c>
      <c r="V19" s="20">
        <f t="shared" si="7"/>
        <v>0</v>
      </c>
    </row>
    <row r="20" spans="2:22">
      <c r="B20" s="1" t="s">
        <v>45</v>
      </c>
      <c r="C20" s="1" t="s">
        <v>46</v>
      </c>
      <c r="G20" s="19"/>
      <c r="H20" s="19"/>
      <c r="I20" s="19"/>
      <c r="J20" s="19">
        <f t="shared" si="0"/>
        <v>0</v>
      </c>
      <c r="K20" s="19">
        <f t="shared" si="1"/>
        <v>0</v>
      </c>
      <c r="L20" s="20">
        <f t="shared" si="2"/>
        <v>0</v>
      </c>
      <c r="M20" s="20"/>
      <c r="N20" s="19"/>
      <c r="O20" s="19"/>
      <c r="P20" s="19">
        <v>0</v>
      </c>
      <c r="Q20" s="19">
        <f>+P20-N20</f>
        <v>0</v>
      </c>
      <c r="R20" s="19">
        <f t="shared" si="4"/>
        <v>0</v>
      </c>
      <c r="S20" s="20">
        <f t="shared" si="5"/>
        <v>0</v>
      </c>
      <c r="T20" s="20"/>
      <c r="U20" s="20">
        <f>+Q20</f>
        <v>0</v>
      </c>
      <c r="V20" s="20">
        <f t="shared" si="7"/>
        <v>0</v>
      </c>
    </row>
    <row r="21" spans="2:22">
      <c r="B21" s="1" t="s">
        <v>47</v>
      </c>
      <c r="C21" s="1" t="s">
        <v>48</v>
      </c>
      <c r="G21" s="19"/>
      <c r="H21" s="19"/>
      <c r="I21" s="19"/>
      <c r="J21" s="19">
        <f t="shared" si="0"/>
        <v>0</v>
      </c>
      <c r="K21" s="19">
        <f t="shared" si="1"/>
        <v>0</v>
      </c>
      <c r="L21" s="20">
        <f t="shared" si="2"/>
        <v>0</v>
      </c>
      <c r="M21" s="20"/>
      <c r="N21" s="19"/>
      <c r="O21" s="19"/>
      <c r="P21" s="19"/>
      <c r="Q21" s="19">
        <f t="shared" si="3"/>
        <v>0</v>
      </c>
      <c r="R21" s="19">
        <f t="shared" si="4"/>
        <v>0</v>
      </c>
      <c r="S21" s="20">
        <f t="shared" si="5"/>
        <v>0</v>
      </c>
      <c r="T21" s="20"/>
      <c r="U21" s="20">
        <f t="shared" si="6"/>
        <v>0</v>
      </c>
      <c r="V21" s="20">
        <f t="shared" si="7"/>
        <v>0</v>
      </c>
    </row>
    <row r="22" spans="2:22">
      <c r="B22" s="1" t="s">
        <v>49</v>
      </c>
      <c r="C22" s="1" t="s">
        <v>50</v>
      </c>
      <c r="G22" s="19"/>
      <c r="H22" s="19"/>
      <c r="I22" s="19"/>
      <c r="J22" s="19">
        <f t="shared" si="0"/>
        <v>0</v>
      </c>
      <c r="K22" s="19">
        <f t="shared" si="1"/>
        <v>0</v>
      </c>
      <c r="L22" s="20">
        <f t="shared" si="2"/>
        <v>0</v>
      </c>
      <c r="M22" s="20"/>
      <c r="N22" s="19"/>
      <c r="O22" s="19"/>
      <c r="P22" s="19"/>
      <c r="Q22" s="19">
        <f t="shared" si="3"/>
        <v>0</v>
      </c>
      <c r="R22" s="19">
        <f t="shared" si="4"/>
        <v>0</v>
      </c>
      <c r="S22" s="20">
        <f t="shared" si="5"/>
        <v>0</v>
      </c>
      <c r="T22" s="20"/>
      <c r="U22" s="20">
        <f t="shared" si="6"/>
        <v>0</v>
      </c>
      <c r="V22" s="20">
        <f t="shared" si="7"/>
        <v>0</v>
      </c>
    </row>
    <row r="23" spans="2:22">
      <c r="G23" s="19"/>
      <c r="H23" s="19"/>
      <c r="I23" s="19"/>
      <c r="J23" s="19"/>
      <c r="K23" s="19"/>
      <c r="L23" s="20"/>
      <c r="M23" s="20"/>
      <c r="N23" s="19"/>
      <c r="O23" s="19"/>
      <c r="P23" s="19"/>
      <c r="Q23" s="19"/>
      <c r="R23" s="19"/>
      <c r="S23" s="20"/>
      <c r="T23" s="20"/>
      <c r="U23" s="20"/>
      <c r="V23" s="20"/>
    </row>
    <row r="24" spans="2:22">
      <c r="B24" s="1" t="s">
        <v>29</v>
      </c>
      <c r="C24" s="6" t="s">
        <v>51</v>
      </c>
      <c r="G24" s="19">
        <f>SUM(G12:G23)</f>
        <v>0</v>
      </c>
      <c r="H24" s="19"/>
      <c r="I24" s="19">
        <f t="shared" ref="I24:V24" si="8">SUM(I12:I23)</f>
        <v>0</v>
      </c>
      <c r="J24" s="19">
        <f t="shared" si="8"/>
        <v>0</v>
      </c>
      <c r="K24" s="19">
        <f t="shared" si="8"/>
        <v>0</v>
      </c>
      <c r="L24" s="19">
        <f t="shared" si="8"/>
        <v>0</v>
      </c>
      <c r="M24" s="19">
        <f t="shared" si="8"/>
        <v>0</v>
      </c>
      <c r="N24" s="19">
        <f t="shared" si="8"/>
        <v>0</v>
      </c>
      <c r="O24" s="19">
        <f t="shared" si="8"/>
        <v>0</v>
      </c>
      <c r="P24" s="19">
        <f t="shared" si="8"/>
        <v>0</v>
      </c>
      <c r="Q24" s="19">
        <f t="shared" si="8"/>
        <v>0</v>
      </c>
      <c r="R24" s="19">
        <f t="shared" si="8"/>
        <v>1024</v>
      </c>
      <c r="S24" s="19">
        <f t="shared" si="8"/>
        <v>0</v>
      </c>
      <c r="T24" s="19">
        <f t="shared" si="8"/>
        <v>0</v>
      </c>
      <c r="U24" s="19">
        <f t="shared" si="8"/>
        <v>0</v>
      </c>
      <c r="V24" s="19">
        <f t="shared" si="8"/>
        <v>0</v>
      </c>
    </row>
    <row r="25" spans="2:22">
      <c r="G25" s="19"/>
      <c r="H25" s="19"/>
      <c r="I25" s="19"/>
      <c r="J25" s="19"/>
      <c r="K25" s="19"/>
      <c r="L25" s="20"/>
      <c r="M25" s="20"/>
      <c r="N25" s="19"/>
      <c r="O25" s="19"/>
      <c r="P25" s="19"/>
      <c r="Q25" s="19"/>
      <c r="R25" s="19"/>
      <c r="S25" s="20"/>
      <c r="T25" s="20"/>
      <c r="U25" s="20"/>
      <c r="V25" s="20"/>
    </row>
    <row r="26" spans="2:22">
      <c r="B26" s="1" t="s">
        <v>29</v>
      </c>
      <c r="C26" s="6" t="s">
        <v>52</v>
      </c>
      <c r="G26" s="19"/>
      <c r="H26" s="19"/>
      <c r="I26" s="19"/>
      <c r="J26" s="19"/>
      <c r="K26" s="19"/>
      <c r="L26" s="20"/>
      <c r="M26" s="20"/>
      <c r="N26" s="19"/>
      <c r="O26" s="19"/>
      <c r="P26" s="19"/>
      <c r="Q26" s="19"/>
      <c r="R26" s="19"/>
      <c r="S26" s="20"/>
      <c r="T26" s="20"/>
      <c r="U26" s="20"/>
      <c r="V26" s="20"/>
    </row>
    <row r="27" spans="2:22">
      <c r="B27" s="1" t="s">
        <v>53</v>
      </c>
      <c r="C27" s="1" t="s">
        <v>54</v>
      </c>
      <c r="G27" s="19"/>
      <c r="H27" s="19"/>
      <c r="I27" s="19"/>
      <c r="J27" s="19">
        <f t="shared" si="0"/>
        <v>0</v>
      </c>
      <c r="K27" s="19">
        <f t="shared" si="1"/>
        <v>0</v>
      </c>
      <c r="L27" s="20">
        <f t="shared" si="2"/>
        <v>0</v>
      </c>
      <c r="M27" s="20"/>
      <c r="N27" s="19"/>
      <c r="O27" s="19"/>
      <c r="P27" s="19"/>
      <c r="Q27" s="19">
        <f t="shared" si="3"/>
        <v>0</v>
      </c>
      <c r="R27" s="19">
        <f t="shared" si="4"/>
        <v>0</v>
      </c>
      <c r="S27" s="20">
        <f t="shared" si="5"/>
        <v>0</v>
      </c>
      <c r="T27" s="20"/>
      <c r="U27" s="20">
        <f t="shared" si="6"/>
        <v>0</v>
      </c>
      <c r="V27" s="20">
        <f t="shared" si="7"/>
        <v>0</v>
      </c>
    </row>
    <row r="28" spans="2:22">
      <c r="B28" s="1" t="s">
        <v>55</v>
      </c>
      <c r="C28" s="1" t="s">
        <v>56</v>
      </c>
      <c r="G28" s="19"/>
      <c r="H28" s="19"/>
      <c r="I28" s="19"/>
      <c r="J28" s="19">
        <f t="shared" si="0"/>
        <v>0</v>
      </c>
      <c r="K28" s="19">
        <f t="shared" si="1"/>
        <v>0</v>
      </c>
      <c r="L28" s="20">
        <f t="shared" si="2"/>
        <v>0</v>
      </c>
      <c r="M28" s="20"/>
      <c r="N28" s="19"/>
      <c r="O28" s="19"/>
      <c r="P28" s="19"/>
      <c r="Q28" s="19">
        <f t="shared" si="3"/>
        <v>0</v>
      </c>
      <c r="R28" s="19">
        <f t="shared" si="4"/>
        <v>0</v>
      </c>
      <c r="S28" s="20">
        <f t="shared" si="5"/>
        <v>0</v>
      </c>
      <c r="T28" s="20"/>
      <c r="U28" s="20">
        <f t="shared" si="6"/>
        <v>0</v>
      </c>
      <c r="V28" s="20">
        <f t="shared" si="7"/>
        <v>0</v>
      </c>
    </row>
    <row r="29" spans="2:22">
      <c r="B29" s="1" t="s">
        <v>57</v>
      </c>
      <c r="C29" s="1" t="s">
        <v>58</v>
      </c>
      <c r="G29" s="19"/>
      <c r="H29" s="19"/>
      <c r="I29" s="19"/>
      <c r="J29" s="19">
        <f t="shared" si="0"/>
        <v>0</v>
      </c>
      <c r="K29" s="19">
        <f t="shared" si="1"/>
        <v>0</v>
      </c>
      <c r="L29" s="20">
        <f t="shared" si="2"/>
        <v>0</v>
      </c>
      <c r="M29" s="20"/>
      <c r="N29" s="19"/>
      <c r="O29" s="19"/>
      <c r="P29" s="19"/>
      <c r="Q29" s="19">
        <f t="shared" si="3"/>
        <v>0</v>
      </c>
      <c r="R29" s="19">
        <f t="shared" si="4"/>
        <v>0</v>
      </c>
      <c r="S29" s="20">
        <f t="shared" si="5"/>
        <v>0</v>
      </c>
      <c r="T29" s="20"/>
      <c r="U29" s="20">
        <f t="shared" si="6"/>
        <v>0</v>
      </c>
      <c r="V29" s="20">
        <f t="shared" si="7"/>
        <v>0</v>
      </c>
    </row>
    <row r="30" spans="2:22">
      <c r="B30" s="1" t="s">
        <v>59</v>
      </c>
      <c r="C30" s="1" t="s">
        <v>60</v>
      </c>
      <c r="G30" s="19"/>
      <c r="H30" s="19"/>
      <c r="I30" s="19"/>
      <c r="J30" s="19">
        <f t="shared" si="0"/>
        <v>0</v>
      </c>
      <c r="K30" s="19">
        <f t="shared" si="1"/>
        <v>0</v>
      </c>
      <c r="L30" s="20">
        <f t="shared" si="2"/>
        <v>0</v>
      </c>
      <c r="M30" s="20"/>
      <c r="N30" s="19"/>
      <c r="O30" s="19"/>
      <c r="P30" s="19"/>
      <c r="Q30" s="19">
        <f t="shared" si="3"/>
        <v>0</v>
      </c>
      <c r="R30" s="19">
        <f t="shared" si="4"/>
        <v>0</v>
      </c>
      <c r="S30" s="20">
        <f t="shared" si="5"/>
        <v>0</v>
      </c>
      <c r="T30" s="20"/>
      <c r="U30" s="20">
        <f t="shared" si="6"/>
        <v>0</v>
      </c>
      <c r="V30" s="20">
        <f t="shared" si="7"/>
        <v>0</v>
      </c>
    </row>
    <row r="31" spans="2:22">
      <c r="B31" s="1" t="s">
        <v>34</v>
      </c>
      <c r="C31" s="1" t="s">
        <v>61</v>
      </c>
      <c r="G31" s="19"/>
      <c r="H31" s="19"/>
      <c r="I31" s="19"/>
      <c r="J31" s="19">
        <f t="shared" si="0"/>
        <v>0</v>
      </c>
      <c r="K31" s="19">
        <f t="shared" si="1"/>
        <v>0</v>
      </c>
      <c r="L31" s="20">
        <f t="shared" si="2"/>
        <v>0</v>
      </c>
      <c r="M31" s="20"/>
      <c r="N31" s="19"/>
      <c r="O31" s="19"/>
      <c r="P31" s="19"/>
      <c r="Q31" s="19">
        <f t="shared" si="3"/>
        <v>0</v>
      </c>
      <c r="R31" s="19">
        <f t="shared" si="4"/>
        <v>0</v>
      </c>
      <c r="S31" s="20">
        <f t="shared" si="5"/>
        <v>0</v>
      </c>
      <c r="T31" s="20"/>
      <c r="U31" s="20">
        <f t="shared" si="6"/>
        <v>0</v>
      </c>
      <c r="V31" s="20">
        <f t="shared" si="7"/>
        <v>0</v>
      </c>
    </row>
    <row r="32" spans="2:22">
      <c r="G32" s="19"/>
      <c r="H32" s="19"/>
      <c r="I32" s="19"/>
      <c r="J32" s="19"/>
      <c r="K32" s="19"/>
      <c r="L32" s="20"/>
      <c r="M32" s="20"/>
      <c r="N32" s="19"/>
      <c r="O32" s="19"/>
      <c r="P32" s="19"/>
      <c r="Q32" s="19"/>
      <c r="R32" s="19"/>
      <c r="S32" s="20"/>
      <c r="T32" s="20"/>
      <c r="U32" s="20"/>
      <c r="V32" s="20"/>
    </row>
    <row r="33" spans="2:22">
      <c r="B33" s="1" t="s">
        <v>29</v>
      </c>
      <c r="C33" s="6" t="s">
        <v>62</v>
      </c>
      <c r="G33" s="19"/>
      <c r="H33" s="19"/>
      <c r="I33" s="19"/>
      <c r="J33" s="19"/>
      <c r="K33" s="19"/>
      <c r="L33" s="20"/>
      <c r="M33" s="20"/>
      <c r="N33" s="19"/>
      <c r="O33" s="19"/>
      <c r="P33" s="19"/>
      <c r="Q33" s="19"/>
      <c r="R33" s="19"/>
      <c r="S33" s="20"/>
      <c r="T33" s="20"/>
      <c r="U33" s="20"/>
      <c r="V33" s="20"/>
    </row>
    <row r="34" spans="2:22">
      <c r="G34" s="19"/>
      <c r="H34" s="19"/>
      <c r="I34" s="19"/>
      <c r="J34" s="19"/>
      <c r="K34" s="19"/>
      <c r="L34" s="20"/>
      <c r="M34" s="20"/>
      <c r="N34" s="19"/>
      <c r="O34" s="19"/>
      <c r="P34" s="19"/>
      <c r="Q34" s="19"/>
      <c r="R34" s="19"/>
      <c r="S34" s="20"/>
      <c r="T34" s="20"/>
      <c r="U34" s="20"/>
      <c r="V34" s="20"/>
    </row>
    <row r="35" spans="2:22">
      <c r="B35" s="1" t="s">
        <v>29</v>
      </c>
      <c r="C35" s="6" t="s">
        <v>63</v>
      </c>
      <c r="G35" s="19"/>
      <c r="H35" s="19"/>
      <c r="I35" s="19"/>
      <c r="J35" s="19"/>
      <c r="K35" s="19"/>
      <c r="L35" s="20"/>
      <c r="M35" s="20"/>
      <c r="N35" s="19"/>
      <c r="O35" s="19"/>
      <c r="P35" s="19"/>
      <c r="Q35" s="19"/>
      <c r="R35" s="19"/>
      <c r="S35" s="20"/>
      <c r="T35" s="20"/>
      <c r="U35" s="20"/>
      <c r="V35" s="20"/>
    </row>
    <row r="36" spans="2:22">
      <c r="G36" s="19"/>
      <c r="H36" s="19"/>
      <c r="I36" s="19"/>
      <c r="J36" s="19"/>
      <c r="K36" s="19"/>
      <c r="L36" s="20"/>
      <c r="M36" s="20"/>
      <c r="N36" s="19"/>
      <c r="O36" s="19"/>
      <c r="P36" s="19"/>
      <c r="Q36" s="19"/>
      <c r="R36" s="19"/>
      <c r="S36" s="20"/>
      <c r="T36" s="20"/>
      <c r="U36" s="20"/>
      <c r="V36" s="20"/>
    </row>
    <row r="37" spans="2:22">
      <c r="B37" s="1" t="s">
        <v>29</v>
      </c>
      <c r="C37" s="6" t="s">
        <v>64</v>
      </c>
      <c r="G37" s="19"/>
      <c r="H37" s="19"/>
      <c r="I37" s="19"/>
      <c r="J37" s="19"/>
      <c r="K37" s="19"/>
      <c r="L37" s="20"/>
      <c r="M37" s="20"/>
      <c r="N37" s="19"/>
      <c r="O37" s="19"/>
      <c r="P37" s="19"/>
      <c r="Q37" s="19"/>
      <c r="R37" s="19"/>
      <c r="S37" s="20"/>
      <c r="T37" s="20"/>
      <c r="U37" s="20"/>
      <c r="V37" s="20"/>
    </row>
    <row r="38" spans="2:22">
      <c r="G38" s="19"/>
      <c r="H38" s="19"/>
      <c r="I38" s="19"/>
      <c r="J38" s="19"/>
      <c r="K38" s="19"/>
      <c r="L38" s="20"/>
      <c r="M38" s="20"/>
      <c r="N38" s="19"/>
      <c r="O38" s="19"/>
      <c r="P38" s="19"/>
      <c r="Q38" s="19"/>
      <c r="R38" s="19"/>
      <c r="S38" s="20"/>
      <c r="T38" s="20"/>
      <c r="U38" s="20"/>
      <c r="V38" s="20"/>
    </row>
    <row r="39" spans="2:22">
      <c r="B39" s="1" t="s">
        <v>29</v>
      </c>
      <c r="C39" s="6" t="s">
        <v>65</v>
      </c>
      <c r="G39" s="19"/>
      <c r="H39" s="19"/>
      <c r="I39" s="19"/>
      <c r="J39" s="19"/>
      <c r="K39" s="19"/>
      <c r="L39" s="20"/>
      <c r="M39" s="20"/>
      <c r="N39" s="19"/>
      <c r="O39" s="19"/>
      <c r="P39" s="19"/>
      <c r="Q39" s="19"/>
      <c r="R39" s="19"/>
      <c r="S39" s="20"/>
      <c r="T39" s="20"/>
      <c r="U39" s="20"/>
      <c r="V39" s="20"/>
    </row>
    <row r="40" spans="2:22">
      <c r="B40" s="1" t="s">
        <v>66</v>
      </c>
      <c r="C40" s="1" t="s">
        <v>67</v>
      </c>
      <c r="G40" s="19"/>
      <c r="H40" s="19"/>
      <c r="I40" s="19"/>
      <c r="J40" s="19"/>
      <c r="K40" s="19"/>
      <c r="L40" s="20"/>
      <c r="M40" s="20"/>
      <c r="N40" s="19"/>
      <c r="O40" s="19"/>
      <c r="P40" s="19"/>
      <c r="Q40" s="19"/>
      <c r="R40" s="19"/>
      <c r="S40" s="20"/>
      <c r="T40" s="20"/>
      <c r="U40" s="20"/>
      <c r="V40" s="20"/>
    </row>
    <row r="41" spans="2:22">
      <c r="B41" s="1" t="s">
        <v>66</v>
      </c>
      <c r="C41" s="1" t="s">
        <v>68</v>
      </c>
      <c r="G41" s="19"/>
      <c r="H41" s="19"/>
      <c r="I41" s="19"/>
      <c r="J41" s="19"/>
      <c r="K41" s="19"/>
      <c r="L41" s="20"/>
      <c r="M41" s="20"/>
      <c r="N41" s="19"/>
      <c r="O41" s="19"/>
      <c r="P41" s="19"/>
      <c r="Q41" s="19"/>
      <c r="R41" s="19"/>
      <c r="S41" s="20"/>
      <c r="T41" s="20"/>
      <c r="U41" s="20"/>
      <c r="V41" s="20"/>
    </row>
    <row r="42" spans="2:22">
      <c r="B42" s="1" t="s">
        <v>66</v>
      </c>
      <c r="C42" s="1" t="s">
        <v>69</v>
      </c>
      <c r="G42" s="19"/>
      <c r="H42" s="19"/>
      <c r="I42" s="19"/>
      <c r="J42" s="19"/>
      <c r="K42" s="19"/>
      <c r="L42" s="20"/>
      <c r="M42" s="20"/>
      <c r="N42" s="19"/>
      <c r="O42" s="19"/>
      <c r="P42" s="19"/>
      <c r="Q42" s="19"/>
      <c r="R42" s="19"/>
      <c r="S42" s="20"/>
      <c r="T42" s="20"/>
      <c r="U42" s="20"/>
      <c r="V42" s="20"/>
    </row>
    <row r="43" spans="2:22">
      <c r="C43" s="1" t="s">
        <v>70</v>
      </c>
      <c r="G43" s="19">
        <v>350</v>
      </c>
      <c r="H43" s="19"/>
      <c r="I43" s="19">
        <v>0</v>
      </c>
      <c r="J43" s="19">
        <f>+G43-I43</f>
        <v>350</v>
      </c>
      <c r="K43" s="19">
        <f>+J43*0.3</f>
        <v>105</v>
      </c>
      <c r="L43" s="20"/>
      <c r="M43" s="20"/>
      <c r="N43" s="19">
        <v>1700</v>
      </c>
      <c r="O43" s="19"/>
      <c r="P43" s="19">
        <v>0</v>
      </c>
      <c r="Q43" s="19">
        <f>+N43-P43</f>
        <v>1700</v>
      </c>
      <c r="R43" s="19">
        <f>+Q43*0.3</f>
        <v>510</v>
      </c>
      <c r="S43" s="20"/>
      <c r="T43" s="20"/>
      <c r="U43" s="97">
        <f>+J43-Q43</f>
        <v>-1350</v>
      </c>
      <c r="V43" s="20">
        <f>+U43*0.3</f>
        <v>-405</v>
      </c>
    </row>
    <row r="44" spans="2:22">
      <c r="B44" s="1" t="s">
        <v>71</v>
      </c>
      <c r="C44" s="1" t="s">
        <v>72</v>
      </c>
      <c r="G44" s="19"/>
      <c r="H44" s="19"/>
      <c r="I44" s="19"/>
      <c r="J44" s="19"/>
      <c r="K44" s="19"/>
      <c r="L44" s="20"/>
      <c r="M44" s="20"/>
      <c r="N44" s="19"/>
      <c r="O44" s="19"/>
      <c r="P44" s="19">
        <v>0</v>
      </c>
      <c r="Q44" s="19">
        <f t="shared" ref="Q44:Q45" si="9">+N44-P44</f>
        <v>0</v>
      </c>
      <c r="R44" s="19">
        <f t="shared" ref="R44:R45" si="10">+Q44*0.3</f>
        <v>0</v>
      </c>
      <c r="S44" s="20"/>
      <c r="T44" s="20"/>
      <c r="U44" s="97">
        <f t="shared" ref="U44:U45" si="11">-G44+N44</f>
        <v>0</v>
      </c>
      <c r="V44" s="20">
        <f t="shared" ref="V44" si="12">+U44*0.3</f>
        <v>0</v>
      </c>
    </row>
    <row r="45" spans="2:22">
      <c r="B45" s="1" t="s">
        <v>66</v>
      </c>
      <c r="C45" s="1" t="s">
        <v>73</v>
      </c>
      <c r="G45" s="19"/>
      <c r="H45" s="19"/>
      <c r="I45" s="19"/>
      <c r="J45" s="19"/>
      <c r="K45" s="19"/>
      <c r="L45" s="20"/>
      <c r="M45" s="20"/>
      <c r="N45" s="19"/>
      <c r="O45" s="19"/>
      <c r="P45" s="19">
        <v>0</v>
      </c>
      <c r="Q45" s="19">
        <f t="shared" si="9"/>
        <v>0</v>
      </c>
      <c r="R45" s="19">
        <f t="shared" si="10"/>
        <v>0</v>
      </c>
      <c r="S45" s="20"/>
      <c r="T45" s="20"/>
      <c r="U45" s="97">
        <f t="shared" si="11"/>
        <v>0</v>
      </c>
      <c r="V45" s="20">
        <f>+U45*0.3</f>
        <v>0</v>
      </c>
    </row>
    <row r="46" spans="2:22">
      <c r="G46" s="19"/>
      <c r="H46" s="19"/>
      <c r="I46" s="19"/>
      <c r="J46" s="19"/>
      <c r="K46" s="19"/>
      <c r="L46" s="20"/>
      <c r="M46" s="20"/>
      <c r="N46" s="19"/>
      <c r="O46" s="19"/>
      <c r="P46" s="19"/>
      <c r="Q46" s="19"/>
      <c r="R46" s="19"/>
      <c r="S46" s="20"/>
      <c r="T46" s="20"/>
      <c r="U46" s="20" t="s">
        <v>74</v>
      </c>
      <c r="V46" s="20">
        <v>0</v>
      </c>
    </row>
    <row r="47" spans="2:22">
      <c r="B47" s="1" t="s">
        <v>29</v>
      </c>
      <c r="C47" s="6" t="s">
        <v>75</v>
      </c>
      <c r="G47" s="19"/>
      <c r="H47" s="19"/>
      <c r="I47" s="19"/>
      <c r="J47" s="19"/>
      <c r="K47" s="19"/>
      <c r="L47" s="20"/>
      <c r="M47" s="20"/>
      <c r="N47" s="19"/>
      <c r="O47" s="19"/>
      <c r="P47" s="19"/>
      <c r="Q47" s="19"/>
      <c r="R47" s="19"/>
      <c r="S47" s="20"/>
      <c r="T47" s="20"/>
      <c r="U47" s="20" t="s">
        <v>76</v>
      </c>
      <c r="V47" s="20">
        <f>+V24+V43+V45</f>
        <v>-405</v>
      </c>
    </row>
    <row r="48" spans="2:22">
      <c r="G48" s="19"/>
      <c r="H48" s="19"/>
      <c r="I48" s="19"/>
      <c r="J48" s="19"/>
      <c r="K48" s="19"/>
      <c r="L48" s="20"/>
      <c r="M48" s="20"/>
      <c r="N48" s="19"/>
      <c r="O48" s="19"/>
      <c r="P48" s="19"/>
      <c r="Q48" s="19"/>
      <c r="R48" s="19"/>
      <c r="S48" s="20"/>
      <c r="T48" s="20"/>
      <c r="U48" s="20"/>
      <c r="V48" s="20"/>
    </row>
    <row r="49" spans="2:22">
      <c r="B49" s="1" t="s">
        <v>29</v>
      </c>
      <c r="C49" s="6" t="s">
        <v>77</v>
      </c>
      <c r="G49" s="19"/>
      <c r="H49" s="19"/>
      <c r="I49" s="19"/>
      <c r="J49" s="19"/>
      <c r="K49" s="19"/>
      <c r="L49" s="20"/>
      <c r="M49" s="20"/>
      <c r="N49" s="19"/>
      <c r="O49" s="19"/>
      <c r="P49" s="19"/>
      <c r="Q49" s="19"/>
      <c r="R49" s="19"/>
      <c r="S49" s="20"/>
      <c r="T49" s="20"/>
      <c r="U49" s="20" t="s">
        <v>78</v>
      </c>
      <c r="V49" s="20">
        <f>+V47-V46</f>
        <v>-405</v>
      </c>
    </row>
    <row r="50" spans="2:22">
      <c r="B50" s="1" t="s">
        <v>66</v>
      </c>
      <c r="C50" s="1" t="s">
        <v>79</v>
      </c>
      <c r="G50" s="19"/>
      <c r="H50" s="19"/>
      <c r="I50" s="19"/>
      <c r="J50" s="19"/>
      <c r="K50" s="19"/>
      <c r="L50" s="20"/>
      <c r="M50" s="20"/>
      <c r="N50" s="19"/>
      <c r="O50" s="19"/>
      <c r="P50" s="19"/>
      <c r="Q50" s="19"/>
      <c r="R50" s="19"/>
      <c r="S50" s="20"/>
      <c r="T50" s="20"/>
      <c r="U50" s="20"/>
      <c r="V50" s="20"/>
    </row>
    <row r="51" spans="2:22">
      <c r="B51" s="1" t="s">
        <v>80</v>
      </c>
      <c r="C51" s="1" t="s">
        <v>81</v>
      </c>
      <c r="G51" s="19"/>
      <c r="H51" s="19"/>
      <c r="I51" s="19"/>
      <c r="J51" s="19"/>
      <c r="K51" s="19"/>
      <c r="L51" s="20"/>
      <c r="M51" s="20"/>
      <c r="N51" s="19"/>
      <c r="O51" s="19"/>
      <c r="P51" s="19"/>
      <c r="Q51" s="19"/>
      <c r="R51" s="19"/>
      <c r="S51" s="20"/>
      <c r="T51" s="20"/>
      <c r="U51" s="20" t="s">
        <v>82</v>
      </c>
      <c r="V51" s="20">
        <f>+V49</f>
        <v>-405</v>
      </c>
    </row>
    <row r="52" spans="2:22">
      <c r="B52" s="1" t="s">
        <v>71</v>
      </c>
      <c r="C52" s="1" t="s">
        <v>83</v>
      </c>
      <c r="G52" s="19"/>
      <c r="H52" s="19"/>
      <c r="I52" s="19"/>
      <c r="J52" s="19"/>
      <c r="K52" s="19"/>
      <c r="L52" s="20"/>
      <c r="M52" s="20"/>
      <c r="N52" s="19"/>
      <c r="O52" s="19"/>
      <c r="P52" s="19"/>
      <c r="Q52" s="19"/>
      <c r="R52" s="19"/>
      <c r="S52" s="20"/>
      <c r="T52" s="20"/>
      <c r="U52" s="20" t="s">
        <v>84</v>
      </c>
      <c r="V52" s="20">
        <v>210</v>
      </c>
    </row>
    <row r="53" spans="2:22">
      <c r="B53" s="1" t="s">
        <v>85</v>
      </c>
      <c r="C53" s="1" t="s">
        <v>86</v>
      </c>
      <c r="G53" s="19"/>
      <c r="H53" s="19"/>
      <c r="I53" s="19"/>
      <c r="J53" s="19"/>
      <c r="K53" s="19"/>
      <c r="L53" s="20"/>
      <c r="M53" s="20"/>
      <c r="N53" s="19">
        <v>850</v>
      </c>
      <c r="O53" s="19"/>
      <c r="P53" s="19">
        <v>0</v>
      </c>
      <c r="Q53" s="19">
        <f>+N53-P53</f>
        <v>850</v>
      </c>
      <c r="R53" s="19">
        <f>+Q53*0.3</f>
        <v>255</v>
      </c>
      <c r="S53" s="20"/>
      <c r="T53" s="20"/>
      <c r="U53" s="20"/>
      <c r="V53" s="20"/>
    </row>
    <row r="54" spans="2:22">
      <c r="B54" s="1" t="s">
        <v>66</v>
      </c>
      <c r="C54" s="1" t="s">
        <v>87</v>
      </c>
      <c r="G54" s="19"/>
      <c r="H54" s="19"/>
      <c r="I54" s="19"/>
      <c r="J54" s="19"/>
      <c r="K54" s="19"/>
      <c r="L54" s="20"/>
      <c r="M54" s="20"/>
      <c r="N54" s="19"/>
      <c r="O54" s="19"/>
      <c r="P54" s="19"/>
      <c r="Q54" s="19"/>
      <c r="R54" s="19"/>
      <c r="S54" s="20"/>
      <c r="T54" s="20"/>
      <c r="U54" s="20"/>
      <c r="V54" s="20"/>
    </row>
    <row r="55" spans="2:22">
      <c r="G55" s="19"/>
      <c r="H55" s="19"/>
      <c r="I55" s="19"/>
      <c r="J55" s="19"/>
      <c r="K55" s="19"/>
      <c r="L55" s="20"/>
      <c r="M55" s="20"/>
      <c r="N55" s="19"/>
      <c r="O55" s="19"/>
      <c r="P55" s="19"/>
      <c r="Q55" s="19"/>
      <c r="R55" s="19"/>
      <c r="S55" s="20"/>
      <c r="T55" s="20"/>
      <c r="U55" s="20"/>
      <c r="V55" s="20"/>
    </row>
    <row r="56" spans="2:22">
      <c r="B56" s="1" t="s">
        <v>29</v>
      </c>
      <c r="C56" s="6" t="s">
        <v>88</v>
      </c>
      <c r="G56" s="19"/>
      <c r="H56" s="19"/>
      <c r="I56" s="19"/>
      <c r="J56" s="19"/>
      <c r="K56" s="19"/>
      <c r="L56" s="20"/>
      <c r="M56" s="20"/>
      <c r="N56" s="19"/>
      <c r="O56" s="19"/>
      <c r="P56" s="19"/>
      <c r="Q56" s="19"/>
      <c r="R56" s="19"/>
      <c r="S56" s="20"/>
      <c r="T56" s="20"/>
      <c r="U56" s="20"/>
      <c r="V56" s="20"/>
    </row>
    <row r="57" spans="2:22">
      <c r="G57" s="19"/>
      <c r="H57" s="19"/>
      <c r="I57" s="19"/>
      <c r="J57" s="19"/>
      <c r="K57" s="19"/>
      <c r="L57" s="20"/>
      <c r="M57" s="20"/>
      <c r="N57" s="19"/>
      <c r="O57" s="19"/>
      <c r="P57" s="19"/>
      <c r="Q57" s="19"/>
      <c r="R57" s="19"/>
      <c r="S57" s="20"/>
      <c r="T57" s="20"/>
      <c r="U57" s="20"/>
      <c r="V57" s="20"/>
    </row>
    <row r="58" spans="2:22">
      <c r="B58" s="1" t="s">
        <v>29</v>
      </c>
      <c r="C58" s="6" t="s">
        <v>89</v>
      </c>
      <c r="G58" s="19"/>
      <c r="H58" s="19"/>
      <c r="I58" s="19"/>
      <c r="J58" s="19"/>
      <c r="K58" s="19"/>
      <c r="L58" s="20"/>
      <c r="M58" s="20"/>
      <c r="N58" s="19"/>
      <c r="O58" s="19"/>
      <c r="P58" s="19"/>
      <c r="Q58" s="19"/>
      <c r="R58" s="19"/>
      <c r="S58" s="20"/>
      <c r="T58" s="20"/>
      <c r="U58" s="20"/>
      <c r="V58" s="20"/>
    </row>
    <row r="59" spans="2:22">
      <c r="G59" s="19"/>
      <c r="H59" s="19"/>
      <c r="I59" s="19"/>
      <c r="J59" s="19"/>
      <c r="K59" s="19"/>
      <c r="L59" s="20"/>
      <c r="M59" s="20"/>
      <c r="N59" s="19"/>
      <c r="O59" s="19"/>
      <c r="P59" s="19"/>
      <c r="Q59" s="19"/>
      <c r="R59" s="19"/>
      <c r="S59" s="20"/>
      <c r="T59" s="20"/>
      <c r="U59" s="20"/>
      <c r="V59" s="20"/>
    </row>
    <row r="60" spans="2:22">
      <c r="B60" s="1" t="s">
        <v>90</v>
      </c>
      <c r="C60" s="6" t="s">
        <v>91</v>
      </c>
      <c r="G60" s="19"/>
      <c r="H60" s="19"/>
      <c r="I60" s="19"/>
      <c r="J60" s="19"/>
      <c r="K60" s="19"/>
      <c r="L60" s="20"/>
      <c r="M60" s="20"/>
      <c r="N60" s="19"/>
      <c r="O60" s="19"/>
      <c r="P60" s="19"/>
      <c r="Q60" s="19"/>
      <c r="R60" s="19"/>
      <c r="S60" s="20"/>
      <c r="T60" s="20"/>
      <c r="U60" s="20"/>
      <c r="V60" s="20"/>
    </row>
    <row r="61" spans="2:22">
      <c r="G61" s="19"/>
      <c r="H61" s="1"/>
      <c r="I61" s="1"/>
      <c r="J61" s="1"/>
    </row>
    <row r="62" spans="2:22">
      <c r="B62" s="1" t="s">
        <v>90</v>
      </c>
      <c r="C62" s="1" t="s">
        <v>92</v>
      </c>
      <c r="G62" s="19"/>
      <c r="H62" s="1"/>
      <c r="I62" s="1"/>
      <c r="J62" s="1"/>
    </row>
    <row r="63" spans="2:22">
      <c r="B63" s="1" t="s">
        <v>90</v>
      </c>
      <c r="C63" s="1" t="s">
        <v>93</v>
      </c>
      <c r="G63" s="19"/>
      <c r="H63" s="1"/>
      <c r="I63" s="1"/>
      <c r="J63" s="1"/>
    </row>
    <row r="64" spans="2:22">
      <c r="B64" s="1" t="s">
        <v>94</v>
      </c>
      <c r="C64" s="1" t="s">
        <v>95</v>
      </c>
      <c r="G64" s="19"/>
      <c r="H64" s="1"/>
      <c r="I64" s="1"/>
      <c r="J64" s="1"/>
    </row>
    <row r="65" spans="2:10">
      <c r="B65" s="1" t="s">
        <v>29</v>
      </c>
      <c r="C65" s="6" t="s">
        <v>96</v>
      </c>
      <c r="G65" s="19"/>
      <c r="H65" s="1"/>
      <c r="I65" s="1"/>
      <c r="J65" s="1"/>
    </row>
    <row r="66" spans="2:10">
      <c r="B66" s="1" t="s">
        <v>29</v>
      </c>
      <c r="C66" s="6" t="s">
        <v>97</v>
      </c>
      <c r="G66" s="19"/>
      <c r="H66" s="1"/>
      <c r="I66" s="1"/>
      <c r="J66" s="1"/>
    </row>
    <row r="67" spans="2:10">
      <c r="G67" s="19"/>
      <c r="H67" s="1"/>
      <c r="I67" s="1"/>
      <c r="J67" s="1"/>
    </row>
    <row r="68" spans="2:10">
      <c r="B68" s="1" t="s">
        <v>90</v>
      </c>
      <c r="C68" s="6" t="s">
        <v>98</v>
      </c>
      <c r="G68" s="19"/>
      <c r="H68" s="1"/>
      <c r="I68" s="1"/>
      <c r="J68" s="1"/>
    </row>
    <row r="69" spans="2:10">
      <c r="G69" s="19"/>
      <c r="H69" s="1"/>
      <c r="I69" s="1"/>
      <c r="J69" s="1"/>
    </row>
    <row r="70" spans="2:10">
      <c r="B70" s="1" t="s">
        <v>29</v>
      </c>
      <c r="C70" s="6" t="s">
        <v>99</v>
      </c>
      <c r="G70" s="19"/>
      <c r="H70" s="1"/>
      <c r="I70" s="1"/>
      <c r="J70" s="1"/>
    </row>
    <row r="71" spans="2:10">
      <c r="H71" s="1"/>
      <c r="I71" s="1"/>
      <c r="J71" s="1"/>
    </row>
  </sheetData>
  <mergeCells count="2">
    <mergeCell ref="G7:L7"/>
    <mergeCell ref="N7:S7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C2DA7-31CB-9D40-B8EB-B8B96CB0E065}">
  <dimension ref="B2:X77"/>
  <sheetViews>
    <sheetView topLeftCell="A2" zoomScale="220" zoomScaleNormal="220" workbookViewId="0">
      <pane xSplit="6" ySplit="7" topLeftCell="G66" activePane="bottomRight" state="frozen"/>
      <selection pane="topRight" activeCell="G2" sqref="G2"/>
      <selection pane="bottomLeft" activeCell="A9" sqref="A9"/>
      <selection pane="bottomRight" activeCell="K77" sqref="K77"/>
    </sheetView>
  </sheetViews>
  <sheetFormatPr baseColWidth="10" defaultColWidth="11.33203125" defaultRowHeight="15"/>
  <cols>
    <col min="1" max="1" width="2" style="1" customWidth="1"/>
    <col min="2" max="2" width="15.6640625" style="1" customWidth="1"/>
    <col min="3" max="6" width="11.33203125" style="1"/>
    <col min="7" max="7" width="17.33203125" style="1" customWidth="1"/>
    <col min="8" max="8" width="2" style="4" customWidth="1"/>
    <col min="9" max="9" width="15.1640625" style="4" customWidth="1"/>
    <col min="10" max="10" width="11.33203125" style="4"/>
    <col min="11" max="14" width="11.33203125" style="1"/>
    <col min="15" max="15" width="1.83203125" style="1" customWidth="1"/>
    <col min="16" max="16384" width="11.33203125" style="1"/>
  </cols>
  <sheetData>
    <row r="2" spans="2:24" ht="19">
      <c r="B2" s="2" t="s">
        <v>0</v>
      </c>
    </row>
    <row r="3" spans="2:24" ht="19">
      <c r="B3" s="2" t="s">
        <v>21</v>
      </c>
    </row>
    <row r="4" spans="2:24">
      <c r="B4" s="1" t="s">
        <v>2</v>
      </c>
    </row>
    <row r="7" spans="2:24">
      <c r="G7" s="109" t="s">
        <v>225</v>
      </c>
      <c r="H7" s="110"/>
      <c r="I7" s="110"/>
      <c r="J7" s="110"/>
      <c r="K7" s="110"/>
      <c r="L7" s="110"/>
      <c r="M7" s="12"/>
      <c r="N7" s="109" t="s">
        <v>224</v>
      </c>
      <c r="O7" s="110"/>
      <c r="P7" s="110"/>
      <c r="Q7" s="110"/>
      <c r="R7" s="110"/>
      <c r="S7" s="110"/>
      <c r="T7" s="13"/>
      <c r="U7" s="14"/>
      <c r="V7" s="14"/>
    </row>
    <row r="8" spans="2:24" ht="30">
      <c r="G8" s="15" t="s">
        <v>22</v>
      </c>
      <c r="H8" s="16"/>
      <c r="I8" s="15" t="s">
        <v>23</v>
      </c>
      <c r="J8" s="15" t="s">
        <v>24</v>
      </c>
      <c r="K8" s="15" t="s">
        <v>25</v>
      </c>
      <c r="L8" s="15" t="s">
        <v>26</v>
      </c>
      <c r="M8" s="17"/>
      <c r="N8" s="15" t="s">
        <v>22</v>
      </c>
      <c r="O8" s="16">
        <f>+E37</f>
        <v>0</v>
      </c>
      <c r="P8" s="15" t="s">
        <v>23</v>
      </c>
      <c r="Q8" s="15" t="s">
        <v>24</v>
      </c>
      <c r="R8" s="15" t="s">
        <v>25</v>
      </c>
      <c r="S8" s="15" t="s">
        <v>26</v>
      </c>
      <c r="T8" s="13"/>
      <c r="U8" s="18" t="s">
        <v>27</v>
      </c>
      <c r="V8" s="18" t="s">
        <v>28</v>
      </c>
    </row>
    <row r="9" spans="2:24">
      <c r="B9" s="1" t="s">
        <v>29</v>
      </c>
      <c r="C9" s="6" t="s">
        <v>30</v>
      </c>
    </row>
    <row r="10" spans="2:24" ht="8.25" customHeight="1">
      <c r="K10" s="4"/>
    </row>
    <row r="11" spans="2:24">
      <c r="B11" s="1" t="s">
        <v>29</v>
      </c>
      <c r="C11" s="6" t="s">
        <v>31</v>
      </c>
      <c r="K11" s="4"/>
    </row>
    <row r="12" spans="2:24">
      <c r="B12" s="1" t="s">
        <v>32</v>
      </c>
      <c r="C12" s="1" t="s">
        <v>33</v>
      </c>
      <c r="G12" s="19"/>
      <c r="H12" s="19"/>
      <c r="I12" s="19"/>
      <c r="J12" s="19">
        <f>+G12-I12</f>
        <v>0</v>
      </c>
      <c r="K12" s="19">
        <f>+J12*0.3</f>
        <v>0</v>
      </c>
      <c r="L12" s="20">
        <f>+J12*0.1</f>
        <v>0</v>
      </c>
      <c r="M12" s="20"/>
      <c r="N12" s="19"/>
      <c r="O12" s="19"/>
      <c r="P12" s="19"/>
      <c r="Q12" s="19">
        <f>+N12-P12</f>
        <v>0</v>
      </c>
      <c r="R12" s="19">
        <f>+Q12*0.3</f>
        <v>0</v>
      </c>
      <c r="S12" s="20">
        <f>+Q12*0.1</f>
        <v>0</v>
      </c>
      <c r="T12" s="20"/>
      <c r="U12" s="20">
        <f>+G12- N12</f>
        <v>0</v>
      </c>
      <c r="V12" s="20">
        <f>+U12*0.3</f>
        <v>0</v>
      </c>
      <c r="W12" s="20"/>
      <c r="X12" s="20"/>
    </row>
    <row r="13" spans="2:24">
      <c r="B13" s="1" t="s">
        <v>34</v>
      </c>
      <c r="C13" s="1" t="s">
        <v>35</v>
      </c>
      <c r="G13" s="19"/>
      <c r="H13" s="19"/>
      <c r="I13" s="19"/>
      <c r="J13" s="19">
        <f t="shared" ref="J13:J31" si="0">+G13-I13</f>
        <v>0</v>
      </c>
      <c r="K13" s="19">
        <f t="shared" ref="K13:K31" si="1">+J13*0.3</f>
        <v>0</v>
      </c>
      <c r="L13" s="20">
        <f t="shared" ref="L13:L31" si="2">+J13*0.1</f>
        <v>0</v>
      </c>
      <c r="M13" s="20"/>
      <c r="N13" s="19"/>
      <c r="O13" s="19"/>
      <c r="P13" s="19"/>
      <c r="Q13" s="19">
        <f t="shared" ref="Q13:Q31" si="3">+N13-P13</f>
        <v>0</v>
      </c>
      <c r="R13" s="19">
        <f t="shared" ref="R13:R31" si="4">+Q13*0.3</f>
        <v>0</v>
      </c>
      <c r="S13" s="20">
        <f t="shared" ref="S13:S31" si="5">+Q13*0.1</f>
        <v>0</v>
      </c>
      <c r="T13" s="20"/>
      <c r="U13" s="20">
        <f t="shared" ref="U13:U31" si="6">+G13- N13</f>
        <v>0</v>
      </c>
      <c r="V13" s="20">
        <f t="shared" ref="V13:V31" si="7">+U13*0.3</f>
        <v>0</v>
      </c>
    </row>
    <row r="14" spans="2:24">
      <c r="C14" s="1" t="s">
        <v>36</v>
      </c>
      <c r="G14" s="19"/>
      <c r="H14" s="19"/>
      <c r="I14" s="19"/>
      <c r="J14" s="19"/>
      <c r="K14" s="19"/>
      <c r="L14" s="20"/>
      <c r="M14" s="20"/>
      <c r="N14" s="19"/>
      <c r="O14" s="19"/>
      <c r="P14" s="19">
        <v>0</v>
      </c>
      <c r="Q14" s="19">
        <f>+N14-P14</f>
        <v>0</v>
      </c>
      <c r="R14" s="19">
        <f t="shared" si="4"/>
        <v>0</v>
      </c>
      <c r="S14" s="20"/>
      <c r="T14" s="20"/>
      <c r="U14" s="20"/>
      <c r="V14" s="20"/>
    </row>
    <row r="15" spans="2:24">
      <c r="C15" s="1" t="s">
        <v>37</v>
      </c>
      <c r="G15" s="19"/>
      <c r="H15" s="19"/>
      <c r="I15" s="19"/>
      <c r="J15" s="19"/>
      <c r="K15" s="19"/>
      <c r="L15" s="20"/>
      <c r="M15" s="20"/>
      <c r="N15" s="19">
        <v>0</v>
      </c>
      <c r="O15" s="19"/>
      <c r="P15" s="19"/>
      <c r="Q15" s="19">
        <f>+P15-N15</f>
        <v>0</v>
      </c>
      <c r="R15" s="19">
        <f t="shared" si="4"/>
        <v>0</v>
      </c>
      <c r="S15" s="20"/>
      <c r="T15" s="20"/>
      <c r="U15" s="20"/>
      <c r="V15" s="20"/>
    </row>
    <row r="16" spans="2:24">
      <c r="B16" s="1" t="s">
        <v>38</v>
      </c>
      <c r="C16" s="1" t="s">
        <v>39</v>
      </c>
      <c r="G16" s="19"/>
      <c r="H16" s="19"/>
      <c r="I16" s="19"/>
      <c r="J16" s="19">
        <f t="shared" si="0"/>
        <v>0</v>
      </c>
      <c r="K16" s="19">
        <f t="shared" si="1"/>
        <v>0</v>
      </c>
      <c r="L16" s="20">
        <f t="shared" si="2"/>
        <v>0</v>
      </c>
      <c r="M16" s="20"/>
      <c r="N16" s="19"/>
      <c r="O16" s="19"/>
      <c r="P16" s="19"/>
      <c r="Q16" s="19">
        <f>-N16+P16</f>
        <v>0</v>
      </c>
      <c r="R16" s="19">
        <f t="shared" si="4"/>
        <v>0</v>
      </c>
      <c r="S16" s="20">
        <f t="shared" si="5"/>
        <v>0</v>
      </c>
      <c r="T16" s="20"/>
      <c r="U16" s="20">
        <f>+Q16</f>
        <v>0</v>
      </c>
      <c r="V16" s="20">
        <f t="shared" si="7"/>
        <v>0</v>
      </c>
    </row>
    <row r="17" spans="2:22">
      <c r="B17" s="1" t="s">
        <v>40</v>
      </c>
      <c r="C17" s="1" t="s">
        <v>41</v>
      </c>
      <c r="G17" s="19"/>
      <c r="H17" s="19"/>
      <c r="I17" s="19"/>
      <c r="J17" s="19">
        <f t="shared" si="0"/>
        <v>0</v>
      </c>
      <c r="K17" s="19">
        <f t="shared" si="1"/>
        <v>0</v>
      </c>
      <c r="L17" s="20">
        <f t="shared" si="2"/>
        <v>0</v>
      </c>
      <c r="M17" s="20"/>
      <c r="N17" s="19"/>
      <c r="O17" s="19"/>
      <c r="P17" s="19"/>
      <c r="Q17" s="19">
        <f t="shared" si="3"/>
        <v>0</v>
      </c>
      <c r="R17" s="19">
        <f t="shared" si="4"/>
        <v>0</v>
      </c>
      <c r="S17" s="20">
        <f t="shared" si="5"/>
        <v>0</v>
      </c>
      <c r="T17" s="20"/>
      <c r="U17" s="20">
        <f t="shared" si="6"/>
        <v>0</v>
      </c>
      <c r="V17" s="20">
        <f t="shared" si="7"/>
        <v>0</v>
      </c>
    </row>
    <row r="18" spans="2:22">
      <c r="B18" s="1" t="s">
        <v>38</v>
      </c>
      <c r="C18" s="1" t="s">
        <v>42</v>
      </c>
      <c r="G18" s="19"/>
      <c r="H18" s="19"/>
      <c r="I18" s="19"/>
      <c r="J18" s="19">
        <f t="shared" si="0"/>
        <v>0</v>
      </c>
      <c r="K18" s="19">
        <f t="shared" si="1"/>
        <v>0</v>
      </c>
      <c r="L18" s="20">
        <f t="shared" si="2"/>
        <v>0</v>
      </c>
      <c r="M18" s="20"/>
      <c r="N18" s="19"/>
      <c r="O18" s="19"/>
      <c r="P18" s="19"/>
      <c r="Q18" s="19">
        <f t="shared" si="3"/>
        <v>0</v>
      </c>
      <c r="R18" s="19">
        <f t="shared" si="4"/>
        <v>0</v>
      </c>
      <c r="S18" s="20">
        <f t="shared" si="5"/>
        <v>0</v>
      </c>
      <c r="T18" s="20"/>
      <c r="U18" s="20">
        <f t="shared" si="6"/>
        <v>0</v>
      </c>
      <c r="V18" s="20">
        <f t="shared" si="7"/>
        <v>0</v>
      </c>
    </row>
    <row r="19" spans="2:22">
      <c r="B19" s="1" t="s">
        <v>43</v>
      </c>
      <c r="C19" s="1" t="s">
        <v>44</v>
      </c>
      <c r="G19" s="19"/>
      <c r="H19" s="19"/>
      <c r="I19" s="19"/>
      <c r="J19" s="19">
        <f t="shared" si="0"/>
        <v>0</v>
      </c>
      <c r="K19" s="19">
        <f t="shared" si="1"/>
        <v>0</v>
      </c>
      <c r="L19" s="20">
        <f t="shared" si="2"/>
        <v>0</v>
      </c>
      <c r="M19" s="20"/>
      <c r="N19" s="19"/>
      <c r="O19" s="19"/>
      <c r="P19" s="19"/>
      <c r="Q19" s="19">
        <f t="shared" si="3"/>
        <v>0</v>
      </c>
      <c r="R19" s="19">
        <f t="shared" si="4"/>
        <v>0</v>
      </c>
      <c r="S19" s="20">
        <f t="shared" si="5"/>
        <v>0</v>
      </c>
      <c r="T19" s="20"/>
      <c r="U19" s="20">
        <f t="shared" si="6"/>
        <v>0</v>
      </c>
      <c r="V19" s="20">
        <f t="shared" si="7"/>
        <v>0</v>
      </c>
    </row>
    <row r="20" spans="2:22">
      <c r="B20" s="1" t="s">
        <v>45</v>
      </c>
      <c r="C20" s="1" t="s">
        <v>46</v>
      </c>
      <c r="G20" s="19"/>
      <c r="H20" s="19"/>
      <c r="I20" s="19"/>
      <c r="J20" s="19">
        <f t="shared" si="0"/>
        <v>0</v>
      </c>
      <c r="K20" s="19">
        <f t="shared" si="1"/>
        <v>0</v>
      </c>
      <c r="L20" s="20">
        <f t="shared" si="2"/>
        <v>0</v>
      </c>
      <c r="M20" s="20"/>
      <c r="N20" s="19"/>
      <c r="O20" s="19"/>
      <c r="P20" s="19">
        <v>0</v>
      </c>
      <c r="Q20" s="19">
        <f>+P20-N20</f>
        <v>0</v>
      </c>
      <c r="R20" s="19">
        <f t="shared" si="4"/>
        <v>0</v>
      </c>
      <c r="S20" s="20">
        <f t="shared" si="5"/>
        <v>0</v>
      </c>
      <c r="T20" s="20"/>
      <c r="U20" s="20">
        <f>+Q20</f>
        <v>0</v>
      </c>
      <c r="V20" s="20">
        <f t="shared" si="7"/>
        <v>0</v>
      </c>
    </row>
    <row r="21" spans="2:22">
      <c r="B21" s="1" t="s">
        <v>47</v>
      </c>
      <c r="C21" s="1" t="s">
        <v>48</v>
      </c>
      <c r="G21" s="19"/>
      <c r="H21" s="19"/>
      <c r="I21" s="19"/>
      <c r="J21" s="19">
        <f t="shared" si="0"/>
        <v>0</v>
      </c>
      <c r="K21" s="19">
        <f t="shared" si="1"/>
        <v>0</v>
      </c>
      <c r="L21" s="20">
        <f t="shared" si="2"/>
        <v>0</v>
      </c>
      <c r="M21" s="20"/>
      <c r="N21" s="19"/>
      <c r="O21" s="19"/>
      <c r="P21" s="19"/>
      <c r="Q21" s="19">
        <f t="shared" si="3"/>
        <v>0</v>
      </c>
      <c r="R21" s="19">
        <f t="shared" si="4"/>
        <v>0</v>
      </c>
      <c r="S21" s="20">
        <f t="shared" si="5"/>
        <v>0</v>
      </c>
      <c r="T21" s="20"/>
      <c r="U21" s="20">
        <f t="shared" si="6"/>
        <v>0</v>
      </c>
      <c r="V21" s="20">
        <f t="shared" si="7"/>
        <v>0</v>
      </c>
    </row>
    <row r="22" spans="2:22">
      <c r="B22" s="1" t="s">
        <v>49</v>
      </c>
      <c r="C22" s="1" t="s">
        <v>50</v>
      </c>
      <c r="G22" s="19"/>
      <c r="H22" s="19"/>
      <c r="I22" s="19"/>
      <c r="J22" s="19">
        <f t="shared" si="0"/>
        <v>0</v>
      </c>
      <c r="K22" s="19">
        <f t="shared" si="1"/>
        <v>0</v>
      </c>
      <c r="L22" s="20">
        <f t="shared" si="2"/>
        <v>0</v>
      </c>
      <c r="M22" s="20"/>
      <c r="N22" s="19"/>
      <c r="O22" s="19"/>
      <c r="P22" s="19"/>
      <c r="Q22" s="19">
        <f t="shared" si="3"/>
        <v>0</v>
      </c>
      <c r="R22" s="19">
        <f t="shared" si="4"/>
        <v>0</v>
      </c>
      <c r="S22" s="20">
        <f t="shared" si="5"/>
        <v>0</v>
      </c>
      <c r="T22" s="20"/>
      <c r="U22" s="20">
        <f t="shared" si="6"/>
        <v>0</v>
      </c>
      <c r="V22" s="20">
        <f t="shared" si="7"/>
        <v>0</v>
      </c>
    </row>
    <row r="23" spans="2:22">
      <c r="G23" s="19"/>
      <c r="H23" s="19"/>
      <c r="I23" s="19"/>
      <c r="J23" s="19"/>
      <c r="K23" s="19"/>
      <c r="L23" s="20"/>
      <c r="M23" s="20"/>
      <c r="N23" s="19"/>
      <c r="O23" s="19"/>
      <c r="P23" s="19"/>
      <c r="Q23" s="19"/>
      <c r="R23" s="19"/>
      <c r="S23" s="20"/>
      <c r="T23" s="20"/>
      <c r="U23" s="20"/>
      <c r="V23" s="20"/>
    </row>
    <row r="24" spans="2:22">
      <c r="B24" s="1" t="s">
        <v>29</v>
      </c>
      <c r="C24" s="6" t="s">
        <v>51</v>
      </c>
      <c r="G24" s="19">
        <f>SUM(G12:G23)</f>
        <v>0</v>
      </c>
      <c r="H24" s="19"/>
      <c r="I24" s="19">
        <f t="shared" ref="I24:V24" si="8">SUM(I12:I23)</f>
        <v>0</v>
      </c>
      <c r="J24" s="19">
        <f t="shared" si="8"/>
        <v>0</v>
      </c>
      <c r="K24" s="19">
        <f t="shared" si="8"/>
        <v>0</v>
      </c>
      <c r="L24" s="19">
        <f t="shared" si="8"/>
        <v>0</v>
      </c>
      <c r="M24" s="19">
        <f t="shared" si="8"/>
        <v>0</v>
      </c>
      <c r="N24" s="19">
        <f t="shared" si="8"/>
        <v>0</v>
      </c>
      <c r="O24" s="19">
        <f t="shared" si="8"/>
        <v>0</v>
      </c>
      <c r="P24" s="19">
        <f t="shared" si="8"/>
        <v>0</v>
      </c>
      <c r="Q24" s="19">
        <f t="shared" si="8"/>
        <v>0</v>
      </c>
      <c r="R24" s="19">
        <f t="shared" si="8"/>
        <v>0</v>
      </c>
      <c r="S24" s="19">
        <f t="shared" si="8"/>
        <v>0</v>
      </c>
      <c r="T24" s="19">
        <f t="shared" si="8"/>
        <v>0</v>
      </c>
      <c r="U24" s="19">
        <f t="shared" si="8"/>
        <v>0</v>
      </c>
      <c r="V24" s="19">
        <f t="shared" si="8"/>
        <v>0</v>
      </c>
    </row>
    <row r="25" spans="2:22">
      <c r="G25" s="19"/>
      <c r="H25" s="19"/>
      <c r="I25" s="19"/>
      <c r="J25" s="19"/>
      <c r="K25" s="19"/>
      <c r="L25" s="20"/>
      <c r="M25" s="20"/>
      <c r="N25" s="19"/>
      <c r="O25" s="19"/>
      <c r="P25" s="19"/>
      <c r="Q25" s="19"/>
      <c r="R25" s="19"/>
      <c r="S25" s="20"/>
      <c r="T25" s="20"/>
      <c r="U25" s="20"/>
      <c r="V25" s="20"/>
    </row>
    <row r="26" spans="2:22">
      <c r="B26" s="1" t="s">
        <v>29</v>
      </c>
      <c r="C26" s="6" t="s">
        <v>52</v>
      </c>
      <c r="G26" s="19"/>
      <c r="H26" s="19"/>
      <c r="I26" s="19"/>
      <c r="J26" s="19"/>
      <c r="K26" s="19"/>
      <c r="L26" s="20"/>
      <c r="M26" s="20"/>
      <c r="N26" s="19"/>
      <c r="O26" s="19"/>
      <c r="P26" s="19"/>
      <c r="Q26" s="19"/>
      <c r="R26" s="19"/>
      <c r="S26" s="20"/>
      <c r="T26" s="20"/>
      <c r="U26" s="20"/>
      <c r="V26" s="20"/>
    </row>
    <row r="27" spans="2:22">
      <c r="B27" s="1" t="s">
        <v>53</v>
      </c>
      <c r="C27" s="1" t="s">
        <v>54</v>
      </c>
      <c r="G27" s="19"/>
      <c r="H27" s="19"/>
      <c r="I27" s="19"/>
      <c r="J27" s="19">
        <f t="shared" si="0"/>
        <v>0</v>
      </c>
      <c r="K27" s="19">
        <f t="shared" si="1"/>
        <v>0</v>
      </c>
      <c r="L27" s="20">
        <f t="shared" si="2"/>
        <v>0</v>
      </c>
      <c r="M27" s="20"/>
      <c r="N27" s="19"/>
      <c r="O27" s="19"/>
      <c r="P27" s="19"/>
      <c r="Q27" s="19">
        <f t="shared" si="3"/>
        <v>0</v>
      </c>
      <c r="R27" s="19">
        <f t="shared" si="4"/>
        <v>0</v>
      </c>
      <c r="S27" s="20">
        <f t="shared" si="5"/>
        <v>0</v>
      </c>
      <c r="T27" s="20"/>
      <c r="U27" s="20">
        <f t="shared" si="6"/>
        <v>0</v>
      </c>
      <c r="V27" s="20">
        <f t="shared" si="7"/>
        <v>0</v>
      </c>
    </row>
    <row r="28" spans="2:22">
      <c r="B28" s="1" t="s">
        <v>55</v>
      </c>
      <c r="C28" s="1" t="s">
        <v>56</v>
      </c>
      <c r="G28" s="19"/>
      <c r="H28" s="19"/>
      <c r="I28" s="19"/>
      <c r="J28" s="19">
        <f t="shared" si="0"/>
        <v>0</v>
      </c>
      <c r="K28" s="19">
        <f t="shared" si="1"/>
        <v>0</v>
      </c>
      <c r="L28" s="20">
        <f t="shared" si="2"/>
        <v>0</v>
      </c>
      <c r="M28" s="20"/>
      <c r="N28" s="19"/>
      <c r="O28" s="19"/>
      <c r="P28" s="19"/>
      <c r="Q28" s="19">
        <f t="shared" si="3"/>
        <v>0</v>
      </c>
      <c r="R28" s="19">
        <f t="shared" si="4"/>
        <v>0</v>
      </c>
      <c r="S28" s="20">
        <f t="shared" si="5"/>
        <v>0</v>
      </c>
      <c r="T28" s="20"/>
      <c r="U28" s="20">
        <f t="shared" si="6"/>
        <v>0</v>
      </c>
      <c r="V28" s="20">
        <f t="shared" si="7"/>
        <v>0</v>
      </c>
    </row>
    <row r="29" spans="2:22">
      <c r="B29" s="1" t="s">
        <v>57</v>
      </c>
      <c r="C29" s="1" t="s">
        <v>58</v>
      </c>
      <c r="G29" s="19"/>
      <c r="H29" s="19"/>
      <c r="I29" s="19"/>
      <c r="J29" s="19">
        <f t="shared" si="0"/>
        <v>0</v>
      </c>
      <c r="K29" s="19">
        <f t="shared" si="1"/>
        <v>0</v>
      </c>
      <c r="L29" s="20">
        <f t="shared" si="2"/>
        <v>0</v>
      </c>
      <c r="M29" s="20"/>
      <c r="N29" s="19"/>
      <c r="O29" s="19"/>
      <c r="P29" s="19"/>
      <c r="Q29" s="19">
        <f t="shared" si="3"/>
        <v>0</v>
      </c>
      <c r="R29" s="19">
        <f t="shared" si="4"/>
        <v>0</v>
      </c>
      <c r="S29" s="20">
        <f t="shared" si="5"/>
        <v>0</v>
      </c>
      <c r="T29" s="20"/>
      <c r="U29" s="20">
        <f t="shared" si="6"/>
        <v>0</v>
      </c>
      <c r="V29" s="20">
        <f t="shared" si="7"/>
        <v>0</v>
      </c>
    </row>
    <row r="30" spans="2:22">
      <c r="B30" s="1" t="s">
        <v>59</v>
      </c>
      <c r="C30" s="1" t="s">
        <v>60</v>
      </c>
      <c r="G30" s="19"/>
      <c r="H30" s="19"/>
      <c r="I30" s="19"/>
      <c r="J30" s="19">
        <f t="shared" si="0"/>
        <v>0</v>
      </c>
      <c r="K30" s="19">
        <f t="shared" si="1"/>
        <v>0</v>
      </c>
      <c r="L30" s="20">
        <f t="shared" si="2"/>
        <v>0</v>
      </c>
      <c r="M30" s="20"/>
      <c r="N30" s="19"/>
      <c r="O30" s="19"/>
      <c r="P30" s="19"/>
      <c r="Q30" s="19">
        <f t="shared" si="3"/>
        <v>0</v>
      </c>
      <c r="R30" s="19">
        <f t="shared" si="4"/>
        <v>0</v>
      </c>
      <c r="S30" s="20">
        <f t="shared" si="5"/>
        <v>0</v>
      </c>
      <c r="T30" s="20"/>
      <c r="U30" s="20">
        <f t="shared" si="6"/>
        <v>0</v>
      </c>
      <c r="V30" s="20">
        <f t="shared" si="7"/>
        <v>0</v>
      </c>
    </row>
    <row r="31" spans="2:22">
      <c r="B31" s="1" t="s">
        <v>34</v>
      </c>
      <c r="C31" s="1" t="s">
        <v>61</v>
      </c>
      <c r="G31" s="19"/>
      <c r="H31" s="19"/>
      <c r="I31" s="19"/>
      <c r="J31" s="19">
        <f t="shared" si="0"/>
        <v>0</v>
      </c>
      <c r="K31" s="19">
        <f t="shared" si="1"/>
        <v>0</v>
      </c>
      <c r="L31" s="20">
        <f t="shared" si="2"/>
        <v>0</v>
      </c>
      <c r="M31" s="20"/>
      <c r="N31" s="19"/>
      <c r="O31" s="19"/>
      <c r="P31" s="19"/>
      <c r="Q31" s="19">
        <f t="shared" si="3"/>
        <v>0</v>
      </c>
      <c r="R31" s="19">
        <f t="shared" si="4"/>
        <v>0</v>
      </c>
      <c r="S31" s="20">
        <f t="shared" si="5"/>
        <v>0</v>
      </c>
      <c r="T31" s="20"/>
      <c r="U31" s="20">
        <f t="shared" si="6"/>
        <v>0</v>
      </c>
      <c r="V31" s="20">
        <f t="shared" si="7"/>
        <v>0</v>
      </c>
    </row>
    <row r="32" spans="2:22">
      <c r="G32" s="19"/>
      <c r="H32" s="19"/>
      <c r="I32" s="19"/>
      <c r="J32" s="19"/>
      <c r="K32" s="19"/>
      <c r="L32" s="20"/>
      <c r="M32" s="20"/>
      <c r="N32" s="19"/>
      <c r="O32" s="19"/>
      <c r="P32" s="19"/>
      <c r="Q32" s="19"/>
      <c r="R32" s="19"/>
      <c r="S32" s="20"/>
      <c r="T32" s="20"/>
      <c r="U32" s="20"/>
      <c r="V32" s="20"/>
    </row>
    <row r="33" spans="2:22">
      <c r="B33" s="1" t="s">
        <v>29</v>
      </c>
      <c r="C33" s="6" t="s">
        <v>62</v>
      </c>
      <c r="G33" s="19"/>
      <c r="H33" s="19"/>
      <c r="I33" s="19"/>
      <c r="J33" s="19"/>
      <c r="K33" s="19"/>
      <c r="L33" s="20"/>
      <c r="M33" s="20"/>
      <c r="N33" s="19"/>
      <c r="O33" s="19"/>
      <c r="P33" s="19"/>
      <c r="Q33" s="19"/>
      <c r="R33" s="19"/>
      <c r="S33" s="20"/>
      <c r="T33" s="20"/>
      <c r="U33" s="20"/>
      <c r="V33" s="20"/>
    </row>
    <row r="34" spans="2:22">
      <c r="G34" s="19"/>
      <c r="H34" s="19"/>
      <c r="I34" s="19"/>
      <c r="J34" s="19"/>
      <c r="K34" s="19"/>
      <c r="L34" s="20"/>
      <c r="M34" s="20"/>
      <c r="N34" s="19"/>
      <c r="O34" s="19"/>
      <c r="P34" s="19"/>
      <c r="Q34" s="19"/>
      <c r="R34" s="19"/>
      <c r="S34" s="20"/>
      <c r="T34" s="20"/>
      <c r="U34" s="20"/>
      <c r="V34" s="20"/>
    </row>
    <row r="35" spans="2:22">
      <c r="B35" s="1" t="s">
        <v>29</v>
      </c>
      <c r="C35" s="6" t="s">
        <v>63</v>
      </c>
      <c r="G35" s="19"/>
      <c r="H35" s="19"/>
      <c r="I35" s="19"/>
      <c r="J35" s="19"/>
      <c r="K35" s="19"/>
      <c r="L35" s="20"/>
      <c r="M35" s="20"/>
      <c r="N35" s="19"/>
      <c r="O35" s="19"/>
      <c r="P35" s="19"/>
      <c r="Q35" s="19"/>
      <c r="R35" s="19"/>
      <c r="S35" s="20"/>
      <c r="T35" s="20"/>
      <c r="U35" s="20"/>
      <c r="V35" s="20"/>
    </row>
    <row r="36" spans="2:22">
      <c r="G36" s="19"/>
      <c r="H36" s="19"/>
      <c r="I36" s="19"/>
      <c r="J36" s="19"/>
      <c r="K36" s="19"/>
      <c r="L36" s="20"/>
      <c r="M36" s="20"/>
      <c r="N36" s="19"/>
      <c r="O36" s="19"/>
      <c r="P36" s="19"/>
      <c r="Q36" s="19"/>
      <c r="R36" s="19"/>
      <c r="S36" s="20"/>
      <c r="T36" s="20"/>
      <c r="U36" s="20"/>
      <c r="V36" s="20"/>
    </row>
    <row r="37" spans="2:22">
      <c r="B37" s="1" t="s">
        <v>29</v>
      </c>
      <c r="C37" s="6" t="s">
        <v>64</v>
      </c>
      <c r="G37" s="19"/>
      <c r="H37" s="19"/>
      <c r="I37" s="19"/>
      <c r="J37" s="19"/>
      <c r="K37" s="19"/>
      <c r="L37" s="20"/>
      <c r="M37" s="20"/>
      <c r="N37" s="19"/>
      <c r="O37" s="19"/>
      <c r="P37" s="19"/>
      <c r="Q37" s="19"/>
      <c r="R37" s="19"/>
      <c r="S37" s="20"/>
      <c r="T37" s="20"/>
      <c r="U37" s="20"/>
      <c r="V37" s="20"/>
    </row>
    <row r="38" spans="2:22">
      <c r="G38" s="19"/>
      <c r="H38" s="19"/>
      <c r="I38" s="19"/>
      <c r="J38" s="19"/>
      <c r="K38" s="19"/>
      <c r="L38" s="20"/>
      <c r="M38" s="20"/>
      <c r="N38" s="19"/>
      <c r="O38" s="19"/>
      <c r="P38" s="19"/>
      <c r="Q38" s="19"/>
      <c r="R38" s="19"/>
      <c r="S38" s="20"/>
      <c r="T38" s="20"/>
      <c r="U38" s="20"/>
      <c r="V38" s="20"/>
    </row>
    <row r="39" spans="2:22">
      <c r="B39" s="1" t="s">
        <v>29</v>
      </c>
      <c r="C39" s="6" t="s">
        <v>65</v>
      </c>
      <c r="G39" s="19"/>
      <c r="H39" s="19"/>
      <c r="I39" s="19"/>
      <c r="J39" s="19"/>
      <c r="K39" s="19"/>
      <c r="L39" s="20"/>
      <c r="M39" s="20"/>
      <c r="N39" s="19"/>
      <c r="O39" s="19"/>
      <c r="P39" s="19"/>
      <c r="Q39" s="19"/>
      <c r="R39" s="19"/>
      <c r="S39" s="20"/>
      <c r="T39" s="20"/>
      <c r="U39" s="20"/>
      <c r="V39" s="20"/>
    </row>
    <row r="40" spans="2:22">
      <c r="B40" s="1" t="s">
        <v>66</v>
      </c>
      <c r="C40" s="1" t="s">
        <v>67</v>
      </c>
      <c r="G40" s="19"/>
      <c r="H40" s="19"/>
      <c r="I40" s="19"/>
      <c r="J40" s="19"/>
      <c r="K40" s="19"/>
      <c r="L40" s="20"/>
      <c r="M40" s="20"/>
      <c r="N40" s="19"/>
      <c r="O40" s="19"/>
      <c r="P40" s="19"/>
      <c r="Q40" s="19"/>
      <c r="R40" s="19"/>
      <c r="S40" s="20"/>
      <c r="T40" s="20"/>
      <c r="U40" s="20"/>
      <c r="V40" s="20"/>
    </row>
    <row r="41" spans="2:22">
      <c r="B41" s="1" t="s">
        <v>66</v>
      </c>
      <c r="C41" s="1" t="s">
        <v>68</v>
      </c>
      <c r="G41" s="19"/>
      <c r="H41" s="19"/>
      <c r="I41" s="19"/>
      <c r="J41" s="19"/>
      <c r="K41" s="19"/>
      <c r="L41" s="20"/>
      <c r="M41" s="20"/>
      <c r="N41" s="19"/>
      <c r="O41" s="19"/>
      <c r="P41" s="19"/>
      <c r="Q41" s="19"/>
      <c r="R41" s="19"/>
      <c r="S41" s="20"/>
      <c r="T41" s="20"/>
      <c r="U41" s="20"/>
      <c r="V41" s="20"/>
    </row>
    <row r="42" spans="2:22">
      <c r="B42" s="1" t="s">
        <v>66</v>
      </c>
      <c r="C42" s="1" t="s">
        <v>69</v>
      </c>
      <c r="G42" s="19"/>
      <c r="H42" s="19"/>
      <c r="I42" s="19"/>
      <c r="J42" s="19"/>
      <c r="K42" s="19"/>
      <c r="L42" s="20"/>
      <c r="M42" s="20"/>
      <c r="N42" s="19"/>
      <c r="O42" s="19"/>
      <c r="P42" s="19"/>
      <c r="Q42" s="19"/>
      <c r="R42" s="19"/>
      <c r="S42" s="20"/>
      <c r="T42" s="20"/>
      <c r="U42" s="20"/>
      <c r="V42" s="20"/>
    </row>
    <row r="43" spans="2:22">
      <c r="B43" s="1" t="s">
        <v>230</v>
      </c>
      <c r="C43" s="1" t="s">
        <v>70</v>
      </c>
      <c r="G43" s="19">
        <v>2000</v>
      </c>
      <c r="H43" s="19"/>
      <c r="I43" s="19">
        <v>0</v>
      </c>
      <c r="J43" s="19">
        <f>+G43-I43</f>
        <v>2000</v>
      </c>
      <c r="K43" s="19">
        <f>+J43*0.3</f>
        <v>600</v>
      </c>
      <c r="L43" s="20"/>
      <c r="M43" s="20"/>
      <c r="N43" s="19">
        <v>1500</v>
      </c>
      <c r="O43" s="19"/>
      <c r="P43" s="19">
        <v>0</v>
      </c>
      <c r="Q43" s="19">
        <f>+N43-P43</f>
        <v>1500</v>
      </c>
      <c r="R43" s="19">
        <f>+Q43*0.3</f>
        <v>450</v>
      </c>
      <c r="S43" s="20"/>
      <c r="T43" s="20"/>
      <c r="U43" s="97">
        <f>+J43-Q43</f>
        <v>500</v>
      </c>
      <c r="V43" s="20">
        <f>+U43*0.3</f>
        <v>150</v>
      </c>
    </row>
    <row r="44" spans="2:22">
      <c r="B44" s="1" t="s">
        <v>71</v>
      </c>
      <c r="C44" s="1" t="s">
        <v>72</v>
      </c>
      <c r="G44" s="19"/>
      <c r="H44" s="19"/>
      <c r="I44" s="19"/>
      <c r="J44" s="19"/>
      <c r="K44" s="19"/>
      <c r="L44" s="20"/>
      <c r="M44" s="20"/>
      <c r="N44" s="19"/>
      <c r="O44" s="19"/>
      <c r="P44" s="19">
        <v>0</v>
      </c>
      <c r="Q44" s="19">
        <f t="shared" ref="Q44:Q45" si="9">+N44-P44</f>
        <v>0</v>
      </c>
      <c r="R44" s="19">
        <f t="shared" ref="R44:R45" si="10">+Q44*0.3</f>
        <v>0</v>
      </c>
      <c r="S44" s="20"/>
      <c r="T44" s="20"/>
      <c r="U44" s="97">
        <f t="shared" ref="U44:U45" si="11">-G44+N44</f>
        <v>0</v>
      </c>
      <c r="V44" s="20">
        <f t="shared" ref="V44" si="12">+U44*0.3</f>
        <v>0</v>
      </c>
    </row>
    <row r="45" spans="2:22">
      <c r="B45" s="1" t="s">
        <v>66</v>
      </c>
      <c r="C45" s="1" t="s">
        <v>73</v>
      </c>
      <c r="G45" s="19"/>
      <c r="H45" s="19"/>
      <c r="I45" s="19"/>
      <c r="J45" s="19"/>
      <c r="K45" s="19"/>
      <c r="L45" s="20"/>
      <c r="M45" s="20"/>
      <c r="N45" s="19"/>
      <c r="O45" s="19"/>
      <c r="P45" s="19">
        <v>0</v>
      </c>
      <c r="Q45" s="19">
        <f t="shared" si="9"/>
        <v>0</v>
      </c>
      <c r="R45" s="19">
        <f t="shared" si="10"/>
        <v>0</v>
      </c>
      <c r="S45" s="20"/>
      <c r="T45" s="20"/>
      <c r="U45" s="97">
        <f t="shared" si="11"/>
        <v>0</v>
      </c>
      <c r="V45" s="20">
        <f>+U45*0.3</f>
        <v>0</v>
      </c>
    </row>
    <row r="46" spans="2:22">
      <c r="G46" s="19"/>
      <c r="H46" s="19"/>
      <c r="I46" s="19"/>
      <c r="J46" s="19"/>
      <c r="K46" s="19"/>
      <c r="L46" s="20"/>
      <c r="M46" s="20"/>
      <c r="N46" s="19"/>
      <c r="O46" s="19"/>
      <c r="P46" s="19"/>
      <c r="Q46" s="19"/>
      <c r="R46" s="19"/>
      <c r="S46" s="20"/>
      <c r="T46" s="20"/>
      <c r="U46" s="20" t="s">
        <v>74</v>
      </c>
      <c r="V46" s="20">
        <v>0</v>
      </c>
    </row>
    <row r="47" spans="2:22">
      <c r="B47" s="1" t="s">
        <v>29</v>
      </c>
      <c r="C47" s="6" t="s">
        <v>75</v>
      </c>
      <c r="G47" s="19"/>
      <c r="H47" s="19"/>
      <c r="I47" s="19"/>
      <c r="J47" s="19"/>
      <c r="K47" s="19"/>
      <c r="L47" s="20"/>
      <c r="M47" s="20"/>
      <c r="N47" s="19"/>
      <c r="O47" s="19"/>
      <c r="P47" s="19"/>
      <c r="Q47" s="19"/>
      <c r="R47" s="19"/>
      <c r="S47" s="20"/>
      <c r="T47" s="20"/>
      <c r="U47" s="20" t="s">
        <v>76</v>
      </c>
      <c r="V47" s="20">
        <f>+V24+V43+V45</f>
        <v>150</v>
      </c>
    </row>
    <row r="48" spans="2:22">
      <c r="G48" s="19"/>
      <c r="H48" s="19"/>
      <c r="I48" s="19"/>
      <c r="J48" s="19"/>
      <c r="K48" s="19"/>
      <c r="L48" s="20"/>
      <c r="M48" s="20"/>
      <c r="N48" s="19"/>
      <c r="O48" s="19"/>
      <c r="P48" s="19"/>
      <c r="Q48" s="19"/>
      <c r="R48" s="19"/>
      <c r="S48" s="20"/>
      <c r="T48" s="20"/>
      <c r="U48" s="20"/>
      <c r="V48" s="20"/>
    </row>
    <row r="49" spans="2:22">
      <c r="B49" s="1" t="s">
        <v>29</v>
      </c>
      <c r="C49" s="6" t="s">
        <v>77</v>
      </c>
      <c r="G49" s="19"/>
      <c r="H49" s="19"/>
      <c r="I49" s="19"/>
      <c r="J49" s="19"/>
      <c r="K49" s="19"/>
      <c r="L49" s="20"/>
      <c r="M49" s="20"/>
      <c r="N49" s="19"/>
      <c r="O49" s="19"/>
      <c r="P49" s="19"/>
      <c r="Q49" s="19"/>
      <c r="R49" s="19"/>
      <c r="S49" s="20"/>
      <c r="T49" s="20"/>
      <c r="U49" s="20" t="s">
        <v>78</v>
      </c>
      <c r="V49" s="20">
        <f>+V47-V46</f>
        <v>150</v>
      </c>
    </row>
    <row r="50" spans="2:22">
      <c r="B50" s="1" t="s">
        <v>66</v>
      </c>
      <c r="C50" s="1" t="s">
        <v>79</v>
      </c>
      <c r="G50" s="19"/>
      <c r="H50" s="19"/>
      <c r="I50" s="19"/>
      <c r="J50" s="19"/>
      <c r="K50" s="19"/>
      <c r="L50" s="20"/>
      <c r="M50" s="20"/>
      <c r="N50" s="19"/>
      <c r="O50" s="19"/>
      <c r="P50" s="19"/>
      <c r="Q50" s="19"/>
      <c r="R50" s="19"/>
      <c r="S50" s="20"/>
      <c r="T50" s="20"/>
      <c r="U50" s="20"/>
      <c r="V50" s="20"/>
    </row>
    <row r="51" spans="2:22">
      <c r="B51" s="1" t="s">
        <v>80</v>
      </c>
      <c r="C51" s="1" t="s">
        <v>81</v>
      </c>
      <c r="G51" s="19"/>
      <c r="H51" s="19"/>
      <c r="I51" s="19"/>
      <c r="J51" s="19"/>
      <c r="K51" s="19"/>
      <c r="L51" s="20"/>
      <c r="M51" s="20"/>
      <c r="N51" s="19"/>
      <c r="O51" s="19"/>
      <c r="P51" s="19"/>
      <c r="Q51" s="19"/>
      <c r="R51" s="19"/>
      <c r="S51" s="20"/>
      <c r="T51" s="20"/>
      <c r="U51" s="20" t="s">
        <v>82</v>
      </c>
      <c r="V51" s="20">
        <f>+V49</f>
        <v>150</v>
      </c>
    </row>
    <row r="52" spans="2:22">
      <c r="B52" s="1" t="s">
        <v>71</v>
      </c>
      <c r="C52" s="1" t="s">
        <v>83</v>
      </c>
      <c r="G52" s="19"/>
      <c r="H52" s="19"/>
      <c r="I52" s="19"/>
      <c r="J52" s="19"/>
      <c r="K52" s="19"/>
      <c r="L52" s="20"/>
      <c r="M52" s="20"/>
      <c r="N52" s="19"/>
      <c r="O52" s="19"/>
      <c r="P52" s="19"/>
      <c r="Q52" s="19"/>
      <c r="R52" s="19"/>
      <c r="S52" s="20"/>
      <c r="T52" s="20"/>
      <c r="U52" s="20" t="s">
        <v>84</v>
      </c>
      <c r="V52" s="20">
        <v>210</v>
      </c>
    </row>
    <row r="53" spans="2:22">
      <c r="B53" s="1" t="s">
        <v>85</v>
      </c>
      <c r="C53" s="1" t="s">
        <v>86</v>
      </c>
      <c r="G53" s="19"/>
      <c r="H53" s="19"/>
      <c r="I53" s="19"/>
      <c r="J53" s="19"/>
      <c r="K53" s="19"/>
      <c r="L53" s="20"/>
      <c r="M53" s="20"/>
      <c r="N53" s="19"/>
      <c r="O53" s="19"/>
      <c r="P53" s="19">
        <v>0</v>
      </c>
      <c r="Q53" s="19">
        <f>+N53-P53</f>
        <v>0</v>
      </c>
      <c r="R53" s="19">
        <f>+Q53*0.3</f>
        <v>0</v>
      </c>
      <c r="S53" s="20"/>
      <c r="T53" s="20"/>
      <c r="U53" s="20"/>
      <c r="V53" s="20"/>
    </row>
    <row r="54" spans="2:22">
      <c r="B54" s="1" t="s">
        <v>66</v>
      </c>
      <c r="C54" s="1" t="s">
        <v>87</v>
      </c>
      <c r="G54" s="19"/>
      <c r="H54" s="19"/>
      <c r="I54" s="19"/>
      <c r="J54" s="19"/>
      <c r="K54" s="19"/>
      <c r="L54" s="20"/>
      <c r="M54" s="20"/>
      <c r="N54" s="19"/>
      <c r="O54" s="19"/>
      <c r="P54" s="19"/>
      <c r="Q54" s="19"/>
      <c r="R54" s="19"/>
      <c r="S54" s="20"/>
      <c r="T54" s="20"/>
      <c r="U54" s="20"/>
      <c r="V54" s="20"/>
    </row>
    <row r="55" spans="2:22">
      <c r="G55" s="19"/>
      <c r="H55" s="19"/>
      <c r="I55" s="19"/>
      <c r="J55" s="19"/>
      <c r="K55" s="19"/>
      <c r="L55" s="20"/>
      <c r="M55" s="20"/>
      <c r="N55" s="19"/>
      <c r="O55" s="19"/>
      <c r="P55" s="19"/>
      <c r="Q55" s="19"/>
      <c r="R55" s="19"/>
      <c r="S55" s="20"/>
      <c r="T55" s="20"/>
      <c r="U55" s="20"/>
      <c r="V55" s="20"/>
    </row>
    <row r="56" spans="2:22">
      <c r="B56" s="1" t="s">
        <v>29</v>
      </c>
      <c r="C56" s="6" t="s">
        <v>88</v>
      </c>
      <c r="G56" s="19"/>
      <c r="H56" s="19"/>
      <c r="I56" s="19"/>
      <c r="J56" s="19"/>
      <c r="K56" s="19"/>
      <c r="L56" s="20"/>
      <c r="M56" s="20"/>
      <c r="N56" s="19"/>
      <c r="O56" s="19"/>
      <c r="P56" s="19"/>
      <c r="Q56" s="19"/>
      <c r="R56" s="19"/>
      <c r="S56" s="20"/>
      <c r="T56" s="20"/>
      <c r="U56" s="20"/>
      <c r="V56" s="20"/>
    </row>
    <row r="57" spans="2:22">
      <c r="G57" s="19"/>
      <c r="H57" s="19"/>
      <c r="I57" s="19"/>
      <c r="J57" s="19"/>
      <c r="K57" s="19"/>
      <c r="L57" s="20"/>
      <c r="M57" s="20"/>
      <c r="N57" s="19"/>
      <c r="O57" s="19"/>
      <c r="P57" s="19"/>
      <c r="Q57" s="19"/>
      <c r="R57" s="19"/>
      <c r="S57" s="20"/>
      <c r="T57" s="20"/>
      <c r="U57" s="20"/>
      <c r="V57" s="20"/>
    </row>
    <row r="58" spans="2:22">
      <c r="B58" s="1" t="s">
        <v>29</v>
      </c>
      <c r="C58" s="6" t="s">
        <v>89</v>
      </c>
      <c r="G58" s="19"/>
      <c r="H58" s="19"/>
      <c r="I58" s="19"/>
      <c r="J58" s="19"/>
      <c r="K58" s="19"/>
      <c r="L58" s="20"/>
      <c r="M58" s="20"/>
      <c r="N58" s="19"/>
      <c r="O58" s="19"/>
      <c r="P58" s="19"/>
      <c r="Q58" s="19"/>
      <c r="R58" s="19"/>
      <c r="S58" s="20"/>
      <c r="T58" s="20"/>
      <c r="U58" s="20"/>
      <c r="V58" s="20"/>
    </row>
    <row r="59" spans="2:22">
      <c r="G59" s="19"/>
      <c r="H59" s="19"/>
      <c r="I59" s="19"/>
      <c r="J59" s="19"/>
      <c r="K59" s="19"/>
      <c r="L59" s="20"/>
      <c r="M59" s="20"/>
      <c r="N59" s="19"/>
      <c r="O59" s="19"/>
      <c r="P59" s="19"/>
      <c r="Q59" s="19"/>
      <c r="R59" s="19"/>
      <c r="S59" s="20"/>
      <c r="T59" s="20"/>
      <c r="U59" s="20"/>
      <c r="V59" s="20"/>
    </row>
    <row r="60" spans="2:22">
      <c r="B60" s="1" t="s">
        <v>90</v>
      </c>
      <c r="C60" s="6" t="s">
        <v>91</v>
      </c>
      <c r="G60" s="19"/>
      <c r="H60" s="19"/>
      <c r="I60" s="19"/>
      <c r="J60" s="19"/>
      <c r="K60" s="19"/>
      <c r="L60" s="20"/>
      <c r="M60" s="20"/>
      <c r="N60" s="19"/>
      <c r="O60" s="19"/>
      <c r="P60" s="19"/>
      <c r="Q60" s="19"/>
      <c r="R60" s="19"/>
      <c r="S60" s="20"/>
      <c r="T60" s="20"/>
      <c r="U60" s="20"/>
      <c r="V60" s="20"/>
    </row>
    <row r="61" spans="2:22">
      <c r="G61" s="19"/>
      <c r="H61" s="1"/>
      <c r="I61" s="1"/>
      <c r="J61" s="1"/>
    </row>
    <row r="62" spans="2:22">
      <c r="B62" s="1" t="s">
        <v>90</v>
      </c>
      <c r="C62" s="1" t="s">
        <v>92</v>
      </c>
      <c r="G62" s="19"/>
      <c r="H62" s="1"/>
      <c r="I62" s="1"/>
      <c r="J62" s="1"/>
    </row>
    <row r="63" spans="2:22">
      <c r="B63" s="1" t="s">
        <v>90</v>
      </c>
      <c r="C63" s="1" t="s">
        <v>93</v>
      </c>
      <c r="G63" s="19"/>
      <c r="H63" s="1"/>
      <c r="I63" s="1"/>
      <c r="J63" s="1"/>
    </row>
    <row r="64" spans="2:22">
      <c r="B64" s="1" t="s">
        <v>94</v>
      </c>
      <c r="C64" s="1" t="s">
        <v>95</v>
      </c>
      <c r="G64" s="19"/>
      <c r="H64" s="1"/>
      <c r="I64" s="1"/>
      <c r="J64" s="1"/>
    </row>
    <row r="65" spans="2:11">
      <c r="B65" s="1" t="s">
        <v>29</v>
      </c>
      <c r="C65" s="6" t="s">
        <v>96</v>
      </c>
      <c r="G65" s="19"/>
      <c r="H65" s="1"/>
      <c r="I65" s="1"/>
      <c r="J65" s="1"/>
    </row>
    <row r="66" spans="2:11">
      <c r="B66" s="1" t="s">
        <v>29</v>
      </c>
      <c r="C66" s="6" t="s">
        <v>97</v>
      </c>
      <c r="G66" s="19"/>
      <c r="H66" s="1"/>
      <c r="I66" s="1"/>
      <c r="J66" s="1"/>
    </row>
    <row r="67" spans="2:11">
      <c r="G67" s="19"/>
      <c r="H67" s="1"/>
      <c r="I67" s="1"/>
      <c r="J67" s="1"/>
    </row>
    <row r="68" spans="2:11">
      <c r="B68" s="1" t="s">
        <v>90</v>
      </c>
      <c r="C68" s="6" t="s">
        <v>98</v>
      </c>
      <c r="G68" s="19"/>
      <c r="H68" s="1"/>
      <c r="I68" s="1"/>
      <c r="J68" s="1"/>
    </row>
    <row r="69" spans="2:11">
      <c r="G69" s="19"/>
      <c r="H69" s="1"/>
      <c r="I69" s="1"/>
      <c r="J69" s="1"/>
    </row>
    <row r="70" spans="2:11">
      <c r="B70" s="1" t="s">
        <v>29</v>
      </c>
      <c r="C70" s="6" t="s">
        <v>99</v>
      </c>
      <c r="G70" s="19"/>
      <c r="H70" s="1"/>
      <c r="I70" s="1"/>
      <c r="J70" s="1"/>
    </row>
    <row r="71" spans="2:11">
      <c r="H71" s="1"/>
      <c r="I71" s="1"/>
      <c r="J71" s="1"/>
    </row>
    <row r="74" spans="2:11">
      <c r="C74" s="1" t="s">
        <v>118</v>
      </c>
      <c r="K74" s="1">
        <v>600</v>
      </c>
    </row>
    <row r="75" spans="2:11">
      <c r="C75" s="1" t="s">
        <v>74</v>
      </c>
      <c r="K75" s="1">
        <v>450</v>
      </c>
    </row>
    <row r="77" spans="2:11">
      <c r="C77" s="1" t="s">
        <v>78</v>
      </c>
      <c r="K77" s="1">
        <f>+K74-K75</f>
        <v>150</v>
      </c>
    </row>
  </sheetData>
  <mergeCells count="2">
    <mergeCell ref="G7:L7"/>
    <mergeCell ref="N7:S7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A72A1-150D-324F-8211-D2F0D0E294F8}">
  <dimension ref="B2:X111"/>
  <sheetViews>
    <sheetView topLeftCell="A2" zoomScale="220" zoomScaleNormal="220" workbookViewId="0">
      <pane xSplit="6" ySplit="7" topLeftCell="P34" activePane="bottomRight" state="frozen"/>
      <selection pane="topRight" activeCell="G2" sqref="G2"/>
      <selection pane="bottomLeft" activeCell="A9" sqref="A9"/>
      <selection pane="bottomRight" activeCell="U45" sqref="U45"/>
    </sheetView>
  </sheetViews>
  <sheetFormatPr baseColWidth="10" defaultColWidth="11.33203125" defaultRowHeight="15"/>
  <cols>
    <col min="1" max="1" width="2" style="1" customWidth="1"/>
    <col min="2" max="2" width="15.6640625" style="1" customWidth="1"/>
    <col min="3" max="6" width="11.33203125" style="1"/>
    <col min="7" max="7" width="17.33203125" style="1" customWidth="1"/>
    <col min="8" max="8" width="2" style="4" customWidth="1"/>
    <col min="9" max="9" width="15.1640625" style="4" customWidth="1"/>
    <col min="10" max="10" width="11.33203125" style="4"/>
    <col min="11" max="14" width="11.33203125" style="1"/>
    <col min="15" max="15" width="1.83203125" style="1" customWidth="1"/>
    <col min="16" max="16384" width="11.33203125" style="1"/>
  </cols>
  <sheetData>
    <row r="2" spans="2:24" ht="19">
      <c r="B2" s="2" t="s">
        <v>0</v>
      </c>
    </row>
    <row r="3" spans="2:24" ht="19">
      <c r="B3" s="2" t="s">
        <v>21</v>
      </c>
    </row>
    <row r="4" spans="2:24">
      <c r="B4" s="1" t="s">
        <v>2</v>
      </c>
    </row>
    <row r="7" spans="2:24">
      <c r="G7" s="109" t="s">
        <v>225</v>
      </c>
      <c r="H7" s="110"/>
      <c r="I7" s="110"/>
      <c r="J7" s="110"/>
      <c r="K7" s="110"/>
      <c r="L7" s="110"/>
      <c r="M7" s="12"/>
      <c r="N7" s="109" t="s">
        <v>224</v>
      </c>
      <c r="O7" s="110"/>
      <c r="P7" s="110"/>
      <c r="Q7" s="110"/>
      <c r="R7" s="110"/>
      <c r="S7" s="110"/>
      <c r="T7" s="13"/>
      <c r="U7" s="14"/>
      <c r="V7" s="14"/>
    </row>
    <row r="8" spans="2:24" ht="30">
      <c r="G8" s="15" t="s">
        <v>22</v>
      </c>
      <c r="H8" s="16"/>
      <c r="I8" s="15" t="s">
        <v>23</v>
      </c>
      <c r="J8" s="15" t="s">
        <v>24</v>
      </c>
      <c r="K8" s="15" t="s">
        <v>25</v>
      </c>
      <c r="L8" s="15" t="s">
        <v>26</v>
      </c>
      <c r="M8" s="17"/>
      <c r="N8" s="15" t="s">
        <v>22</v>
      </c>
      <c r="O8" s="16">
        <f>+E39</f>
        <v>0</v>
      </c>
      <c r="P8" s="15" t="s">
        <v>23</v>
      </c>
      <c r="Q8" s="15" t="s">
        <v>24</v>
      </c>
      <c r="R8" s="15" t="s">
        <v>25</v>
      </c>
      <c r="S8" s="15" t="s">
        <v>26</v>
      </c>
      <c r="T8" s="13"/>
      <c r="U8" s="18" t="s">
        <v>27</v>
      </c>
      <c r="V8" s="18" t="s">
        <v>28</v>
      </c>
    </row>
    <row r="9" spans="2:24">
      <c r="B9" s="1" t="s">
        <v>29</v>
      </c>
      <c r="C9" s="6" t="s">
        <v>30</v>
      </c>
    </row>
    <row r="10" spans="2:24" ht="8.25" customHeight="1">
      <c r="K10" s="4"/>
    </row>
    <row r="11" spans="2:24">
      <c r="B11" s="1" t="s">
        <v>29</v>
      </c>
      <c r="C11" s="6" t="s">
        <v>31</v>
      </c>
      <c r="K11" s="4"/>
    </row>
    <row r="12" spans="2:24">
      <c r="B12" s="1" t="s">
        <v>32</v>
      </c>
      <c r="C12" s="1" t="s">
        <v>33</v>
      </c>
      <c r="G12" s="19"/>
      <c r="H12" s="19"/>
      <c r="I12" s="19"/>
      <c r="J12" s="19">
        <f>+G12-I12</f>
        <v>0</v>
      </c>
      <c r="K12" s="19">
        <f>+J12*0.3</f>
        <v>0</v>
      </c>
      <c r="L12" s="20">
        <f>+J12*0.1</f>
        <v>0</v>
      </c>
      <c r="M12" s="20"/>
      <c r="N12" s="19"/>
      <c r="O12" s="19"/>
      <c r="P12" s="19"/>
      <c r="Q12" s="19">
        <f>+N12-P12</f>
        <v>0</v>
      </c>
      <c r="R12" s="19">
        <f>+Q12*0.3</f>
        <v>0</v>
      </c>
      <c r="S12" s="20">
        <f>+Q12*0.1</f>
        <v>0</v>
      </c>
      <c r="T12" s="20"/>
      <c r="U12" s="20">
        <f>+G12- N12</f>
        <v>0</v>
      </c>
      <c r="V12" s="20">
        <f>+U12*0.3</f>
        <v>0</v>
      </c>
      <c r="W12" s="20"/>
      <c r="X12" s="20"/>
    </row>
    <row r="13" spans="2:24">
      <c r="B13" s="1" t="s">
        <v>34</v>
      </c>
      <c r="C13" s="1" t="s">
        <v>35</v>
      </c>
      <c r="G13" s="19"/>
      <c r="H13" s="19"/>
      <c r="I13" s="19"/>
      <c r="J13" s="19">
        <f t="shared" ref="J13:J33" si="0">+G13-I13</f>
        <v>0</v>
      </c>
      <c r="K13" s="19">
        <f t="shared" ref="K13:K33" si="1">+J13*0.3</f>
        <v>0</v>
      </c>
      <c r="L13" s="20">
        <f t="shared" ref="L13:L33" si="2">+J13*0.1</f>
        <v>0</v>
      </c>
      <c r="M13" s="20"/>
      <c r="N13" s="19"/>
      <c r="O13" s="19"/>
      <c r="P13" s="19"/>
      <c r="Q13" s="19">
        <f t="shared" ref="Q13:Q33" si="3">+N13-P13</f>
        <v>0</v>
      </c>
      <c r="R13" s="19">
        <f t="shared" ref="R13:R33" si="4">+Q13*0.3</f>
        <v>0</v>
      </c>
      <c r="S13" s="20">
        <f t="shared" ref="S13:S33" si="5">+Q13*0.1</f>
        <v>0</v>
      </c>
      <c r="T13" s="20"/>
      <c r="U13" s="20">
        <f t="shared" ref="U13:U33" si="6">+G13- N13</f>
        <v>0</v>
      </c>
      <c r="V13" s="20">
        <f t="shared" ref="V13:V33" si="7">+U13*0.3</f>
        <v>0</v>
      </c>
    </row>
    <row r="14" spans="2:24">
      <c r="C14" s="1" t="s">
        <v>36</v>
      </c>
      <c r="G14" s="19"/>
      <c r="H14" s="19"/>
      <c r="I14" s="19"/>
      <c r="J14" s="19"/>
      <c r="K14" s="19"/>
      <c r="L14" s="20"/>
      <c r="M14" s="20"/>
      <c r="N14" s="19"/>
      <c r="O14" s="19"/>
      <c r="P14" s="19">
        <v>0</v>
      </c>
      <c r="Q14" s="19">
        <f>+N14-P14</f>
        <v>0</v>
      </c>
      <c r="R14" s="19">
        <f t="shared" si="4"/>
        <v>0</v>
      </c>
      <c r="S14" s="20"/>
      <c r="T14" s="20"/>
      <c r="U14" s="20"/>
      <c r="V14" s="20"/>
    </row>
    <row r="15" spans="2:24">
      <c r="C15" s="1" t="s">
        <v>37</v>
      </c>
      <c r="G15" s="19"/>
      <c r="H15" s="19"/>
      <c r="I15" s="19"/>
      <c r="J15" s="19"/>
      <c r="K15" s="19"/>
      <c r="L15" s="20"/>
      <c r="M15" s="20"/>
      <c r="N15" s="19">
        <v>0</v>
      </c>
      <c r="O15" s="19"/>
      <c r="P15" s="19"/>
      <c r="Q15" s="19">
        <f>+P15-N15</f>
        <v>0</v>
      </c>
      <c r="R15" s="19">
        <f t="shared" si="4"/>
        <v>0</v>
      </c>
      <c r="S15" s="20"/>
      <c r="T15" s="20"/>
      <c r="U15" s="20"/>
      <c r="V15" s="20"/>
    </row>
    <row r="16" spans="2:24">
      <c r="B16" s="1" t="s">
        <v>38</v>
      </c>
      <c r="C16" s="1" t="s">
        <v>39</v>
      </c>
      <c r="G16" s="19">
        <v>2500</v>
      </c>
      <c r="H16" s="19"/>
      <c r="I16" s="19">
        <v>2500</v>
      </c>
      <c r="J16" s="19">
        <f t="shared" si="0"/>
        <v>0</v>
      </c>
      <c r="K16" s="19">
        <f t="shared" si="1"/>
        <v>0</v>
      </c>
      <c r="L16" s="20">
        <f t="shared" si="2"/>
        <v>0</v>
      </c>
      <c r="M16" s="20"/>
      <c r="N16" s="19">
        <v>2100</v>
      </c>
      <c r="O16" s="19"/>
      <c r="P16" s="19">
        <v>2100</v>
      </c>
      <c r="Q16" s="19">
        <f>-N16+P16</f>
        <v>0</v>
      </c>
      <c r="R16" s="19">
        <f t="shared" si="4"/>
        <v>0</v>
      </c>
      <c r="S16" s="20">
        <f t="shared" si="5"/>
        <v>0</v>
      </c>
      <c r="T16" s="20"/>
      <c r="U16" s="20">
        <f>+Q16</f>
        <v>0</v>
      </c>
      <c r="V16" s="20">
        <f t="shared" si="7"/>
        <v>0</v>
      </c>
    </row>
    <row r="17" spans="2:22">
      <c r="C17" s="1" t="s">
        <v>248</v>
      </c>
      <c r="G17" s="19">
        <v>-180</v>
      </c>
      <c r="H17" s="19"/>
      <c r="I17" s="19">
        <v>0</v>
      </c>
      <c r="J17" s="19">
        <f t="shared" ref="J17" si="8">+G17-I17</f>
        <v>-180</v>
      </c>
      <c r="K17" s="19">
        <v>54</v>
      </c>
      <c r="L17" s="20"/>
      <c r="M17" s="20"/>
      <c r="N17" s="19">
        <v>-100</v>
      </c>
      <c r="O17" s="19"/>
      <c r="P17" s="19"/>
      <c r="Q17" s="19">
        <f t="shared" ref="Q17:Q20" si="9">+N17-P17</f>
        <v>-100</v>
      </c>
      <c r="R17" s="19">
        <v>30</v>
      </c>
      <c r="S17" s="20"/>
      <c r="T17" s="20"/>
      <c r="U17" s="20">
        <f>+J17-Q17</f>
        <v>-80</v>
      </c>
      <c r="V17" s="20">
        <f t="shared" ref="V17:V21" si="10">+U17*0.3</f>
        <v>-24</v>
      </c>
    </row>
    <row r="18" spans="2:22">
      <c r="B18" s="1" t="s">
        <v>40</v>
      </c>
      <c r="C18" s="1" t="s">
        <v>41</v>
      </c>
      <c r="G18" s="19"/>
      <c r="H18" s="19"/>
      <c r="I18" s="19"/>
      <c r="J18" s="19">
        <f t="shared" si="0"/>
        <v>0</v>
      </c>
      <c r="K18" s="19">
        <f t="shared" si="1"/>
        <v>0</v>
      </c>
      <c r="L18" s="20">
        <f t="shared" si="2"/>
        <v>0</v>
      </c>
      <c r="M18" s="20"/>
      <c r="N18" s="19"/>
      <c r="O18" s="19"/>
      <c r="P18" s="19"/>
      <c r="Q18" s="19">
        <f t="shared" si="9"/>
        <v>0</v>
      </c>
      <c r="R18" s="19">
        <f t="shared" si="4"/>
        <v>0</v>
      </c>
      <c r="S18" s="20">
        <f t="shared" si="5"/>
        <v>0</v>
      </c>
      <c r="T18" s="20"/>
      <c r="U18" s="20">
        <f t="shared" ref="U18:U21" si="11">+J18-Q18</f>
        <v>0</v>
      </c>
      <c r="V18" s="20">
        <f t="shared" si="10"/>
        <v>0</v>
      </c>
    </row>
    <row r="19" spans="2:22">
      <c r="B19" s="1" t="s">
        <v>38</v>
      </c>
      <c r="C19" s="1" t="s">
        <v>42</v>
      </c>
      <c r="G19" s="19"/>
      <c r="H19" s="19"/>
      <c r="I19" s="19"/>
      <c r="J19" s="19">
        <f t="shared" si="0"/>
        <v>0</v>
      </c>
      <c r="K19" s="19">
        <f t="shared" si="1"/>
        <v>0</v>
      </c>
      <c r="L19" s="20">
        <f t="shared" si="2"/>
        <v>0</v>
      </c>
      <c r="M19" s="20"/>
      <c r="N19" s="19"/>
      <c r="O19" s="19"/>
      <c r="P19" s="19"/>
      <c r="Q19" s="19">
        <f t="shared" si="9"/>
        <v>0</v>
      </c>
      <c r="R19" s="19">
        <f t="shared" si="4"/>
        <v>0</v>
      </c>
      <c r="S19" s="20">
        <f t="shared" si="5"/>
        <v>0</v>
      </c>
      <c r="T19" s="20"/>
      <c r="U19" s="20">
        <f t="shared" si="11"/>
        <v>0</v>
      </c>
      <c r="V19" s="20">
        <f t="shared" si="10"/>
        <v>0</v>
      </c>
    </row>
    <row r="20" spans="2:22">
      <c r="B20" s="1" t="s">
        <v>43</v>
      </c>
      <c r="C20" s="1" t="s">
        <v>44</v>
      </c>
      <c r="G20" s="19">
        <v>5000</v>
      </c>
      <c r="H20" s="19"/>
      <c r="I20" s="19">
        <v>5000</v>
      </c>
      <c r="J20" s="19">
        <f t="shared" si="0"/>
        <v>0</v>
      </c>
      <c r="K20" s="19">
        <f t="shared" si="1"/>
        <v>0</v>
      </c>
      <c r="L20" s="20">
        <f t="shared" si="2"/>
        <v>0</v>
      </c>
      <c r="M20" s="20"/>
      <c r="N20" s="19">
        <v>3500</v>
      </c>
      <c r="O20" s="19"/>
      <c r="P20" s="19">
        <v>3500</v>
      </c>
      <c r="Q20" s="19">
        <f t="shared" si="9"/>
        <v>0</v>
      </c>
      <c r="R20" s="19">
        <f t="shared" si="4"/>
        <v>0</v>
      </c>
      <c r="S20" s="20">
        <f t="shared" si="5"/>
        <v>0</v>
      </c>
      <c r="T20" s="20"/>
      <c r="U20" s="20">
        <f t="shared" si="11"/>
        <v>0</v>
      </c>
      <c r="V20" s="20">
        <f t="shared" si="10"/>
        <v>0</v>
      </c>
    </row>
    <row r="21" spans="2:22">
      <c r="C21" s="1" t="s">
        <v>170</v>
      </c>
      <c r="G21" s="19">
        <v>-210</v>
      </c>
      <c r="H21" s="19"/>
      <c r="I21" s="19">
        <v>0</v>
      </c>
      <c r="J21" s="19">
        <f t="shared" ref="J21" si="12">+G21-I21</f>
        <v>-210</v>
      </c>
      <c r="K21" s="19">
        <v>63</v>
      </c>
      <c r="L21" s="20"/>
      <c r="M21" s="20"/>
      <c r="N21" s="19">
        <v>-150</v>
      </c>
      <c r="O21" s="19"/>
      <c r="P21" s="19">
        <v>0</v>
      </c>
      <c r="Q21" s="19">
        <f t="shared" ref="Q21" si="13">+N21-P21</f>
        <v>-150</v>
      </c>
      <c r="R21" s="19">
        <v>45</v>
      </c>
      <c r="S21" s="20"/>
      <c r="T21" s="20"/>
      <c r="U21" s="20">
        <f t="shared" si="11"/>
        <v>-60</v>
      </c>
      <c r="V21" s="20">
        <f t="shared" si="10"/>
        <v>-18</v>
      </c>
    </row>
    <row r="22" spans="2:22">
      <c r="B22" s="1" t="s">
        <v>45</v>
      </c>
      <c r="C22" s="1" t="s">
        <v>46</v>
      </c>
      <c r="G22" s="19"/>
      <c r="H22" s="19"/>
      <c r="I22" s="19"/>
      <c r="J22" s="19">
        <f t="shared" si="0"/>
        <v>0</v>
      </c>
      <c r="K22" s="19">
        <f t="shared" si="1"/>
        <v>0</v>
      </c>
      <c r="L22" s="20">
        <f t="shared" si="2"/>
        <v>0</v>
      </c>
      <c r="M22" s="20"/>
      <c r="N22" s="19"/>
      <c r="O22" s="19"/>
      <c r="P22" s="19">
        <v>0</v>
      </c>
      <c r="Q22" s="19">
        <f>+P22-N22</f>
        <v>0</v>
      </c>
      <c r="R22" s="19">
        <f t="shared" si="4"/>
        <v>0</v>
      </c>
      <c r="S22" s="20">
        <f t="shared" si="5"/>
        <v>0</v>
      </c>
      <c r="T22" s="20"/>
      <c r="U22" s="20">
        <f>+Q22</f>
        <v>0</v>
      </c>
      <c r="V22" s="20">
        <f t="shared" si="7"/>
        <v>0</v>
      </c>
    </row>
    <row r="23" spans="2:22">
      <c r="B23" s="1" t="s">
        <v>47</v>
      </c>
      <c r="C23" s="1" t="s">
        <v>48</v>
      </c>
      <c r="G23" s="19"/>
      <c r="H23" s="19"/>
      <c r="I23" s="19"/>
      <c r="J23" s="19">
        <f t="shared" si="0"/>
        <v>0</v>
      </c>
      <c r="K23" s="19">
        <f t="shared" si="1"/>
        <v>0</v>
      </c>
      <c r="L23" s="20">
        <f t="shared" si="2"/>
        <v>0</v>
      </c>
      <c r="M23" s="20"/>
      <c r="N23" s="19"/>
      <c r="O23" s="19"/>
      <c r="P23" s="19"/>
      <c r="Q23" s="19">
        <f t="shared" si="3"/>
        <v>0</v>
      </c>
      <c r="R23" s="19">
        <f t="shared" si="4"/>
        <v>0</v>
      </c>
      <c r="S23" s="20">
        <f t="shared" si="5"/>
        <v>0</v>
      </c>
      <c r="T23" s="20"/>
      <c r="U23" s="20">
        <f t="shared" si="6"/>
        <v>0</v>
      </c>
      <c r="V23" s="20">
        <f t="shared" si="7"/>
        <v>0</v>
      </c>
    </row>
    <row r="24" spans="2:22">
      <c r="B24" s="1" t="s">
        <v>49</v>
      </c>
      <c r="C24" s="1" t="s">
        <v>50</v>
      </c>
      <c r="G24" s="19"/>
      <c r="H24" s="19"/>
      <c r="I24" s="19"/>
      <c r="J24" s="19">
        <f t="shared" si="0"/>
        <v>0</v>
      </c>
      <c r="K24" s="19">
        <f t="shared" si="1"/>
        <v>0</v>
      </c>
      <c r="L24" s="20">
        <f t="shared" si="2"/>
        <v>0</v>
      </c>
      <c r="M24" s="20"/>
      <c r="N24" s="19"/>
      <c r="O24" s="19"/>
      <c r="P24" s="19"/>
      <c r="Q24" s="19">
        <f t="shared" si="3"/>
        <v>0</v>
      </c>
      <c r="R24" s="19">
        <f t="shared" si="4"/>
        <v>0</v>
      </c>
      <c r="S24" s="20">
        <f t="shared" si="5"/>
        <v>0</v>
      </c>
      <c r="T24" s="20"/>
      <c r="U24" s="20">
        <f t="shared" si="6"/>
        <v>0</v>
      </c>
      <c r="V24" s="20">
        <f t="shared" si="7"/>
        <v>0</v>
      </c>
    </row>
    <row r="25" spans="2:22">
      <c r="G25" s="19"/>
      <c r="H25" s="19"/>
      <c r="I25" s="19"/>
      <c r="J25" s="19"/>
      <c r="K25" s="19"/>
      <c r="L25" s="20"/>
      <c r="M25" s="20"/>
      <c r="N25" s="19"/>
      <c r="O25" s="19"/>
      <c r="P25" s="19"/>
      <c r="Q25" s="19"/>
      <c r="R25" s="19"/>
      <c r="S25" s="20"/>
      <c r="T25" s="20"/>
      <c r="U25" s="20"/>
      <c r="V25" s="20"/>
    </row>
    <row r="26" spans="2:22">
      <c r="B26" s="1" t="s">
        <v>29</v>
      </c>
      <c r="C26" s="6" t="s">
        <v>51</v>
      </c>
      <c r="G26" s="19">
        <f>SUM(G12:G25)</f>
        <v>7110</v>
      </c>
      <c r="H26" s="19"/>
      <c r="I26" s="19">
        <f t="shared" ref="I26:V26" si="14">SUM(I12:I25)</f>
        <v>7500</v>
      </c>
      <c r="J26" s="19">
        <f t="shared" si="14"/>
        <v>-390</v>
      </c>
      <c r="K26" s="19">
        <f t="shared" si="14"/>
        <v>117</v>
      </c>
      <c r="L26" s="19">
        <f t="shared" si="14"/>
        <v>0</v>
      </c>
      <c r="M26" s="19">
        <f t="shared" si="14"/>
        <v>0</v>
      </c>
      <c r="N26" s="19">
        <f t="shared" si="14"/>
        <v>5350</v>
      </c>
      <c r="O26" s="19">
        <f t="shared" si="14"/>
        <v>0</v>
      </c>
      <c r="P26" s="19">
        <f t="shared" si="14"/>
        <v>5600</v>
      </c>
      <c r="Q26" s="19">
        <f t="shared" si="14"/>
        <v>-250</v>
      </c>
      <c r="R26" s="19">
        <f t="shared" si="14"/>
        <v>75</v>
      </c>
      <c r="S26" s="19">
        <f t="shared" si="14"/>
        <v>0</v>
      </c>
      <c r="T26" s="19">
        <f t="shared" si="14"/>
        <v>0</v>
      </c>
      <c r="U26" s="19">
        <f t="shared" si="14"/>
        <v>-140</v>
      </c>
      <c r="V26" s="19">
        <f t="shared" si="14"/>
        <v>-42</v>
      </c>
    </row>
    <row r="27" spans="2:22">
      <c r="G27" s="19"/>
      <c r="H27" s="19"/>
      <c r="I27" s="19"/>
      <c r="J27" s="19"/>
      <c r="K27" s="19"/>
      <c r="L27" s="20"/>
      <c r="M27" s="20"/>
      <c r="N27" s="19"/>
      <c r="O27" s="19"/>
      <c r="P27" s="19"/>
      <c r="Q27" s="19"/>
      <c r="R27" s="19"/>
      <c r="S27" s="20"/>
      <c r="T27" s="20"/>
      <c r="U27" s="20"/>
      <c r="V27" s="20"/>
    </row>
    <row r="28" spans="2:22">
      <c r="B28" s="1" t="s">
        <v>29</v>
      </c>
      <c r="C28" s="6" t="s">
        <v>52</v>
      </c>
      <c r="G28" s="19"/>
      <c r="H28" s="19"/>
      <c r="I28" s="19"/>
      <c r="J28" s="19"/>
      <c r="K28" s="19"/>
      <c r="L28" s="20"/>
      <c r="M28" s="20"/>
      <c r="N28" s="19"/>
      <c r="O28" s="19"/>
      <c r="P28" s="19"/>
      <c r="Q28" s="19"/>
      <c r="R28" s="19"/>
      <c r="S28" s="20"/>
      <c r="T28" s="20"/>
      <c r="U28" s="20"/>
      <c r="V28" s="20"/>
    </row>
    <row r="29" spans="2:22">
      <c r="B29" s="1" t="s">
        <v>53</v>
      </c>
      <c r="C29" s="1" t="s">
        <v>54</v>
      </c>
      <c r="G29" s="19"/>
      <c r="H29" s="19"/>
      <c r="I29" s="19"/>
      <c r="J29" s="19">
        <f t="shared" si="0"/>
        <v>0</v>
      </c>
      <c r="K29" s="19">
        <f t="shared" si="1"/>
        <v>0</v>
      </c>
      <c r="L29" s="20">
        <f t="shared" si="2"/>
        <v>0</v>
      </c>
      <c r="M29" s="20"/>
      <c r="N29" s="19"/>
      <c r="O29" s="19"/>
      <c r="P29" s="19"/>
      <c r="Q29" s="19">
        <f t="shared" si="3"/>
        <v>0</v>
      </c>
      <c r="R29" s="19">
        <f t="shared" si="4"/>
        <v>0</v>
      </c>
      <c r="S29" s="20">
        <f t="shared" si="5"/>
        <v>0</v>
      </c>
      <c r="T29" s="20"/>
      <c r="U29" s="20">
        <f t="shared" si="6"/>
        <v>0</v>
      </c>
      <c r="V29" s="20">
        <f t="shared" si="7"/>
        <v>0</v>
      </c>
    </row>
    <row r="30" spans="2:22">
      <c r="B30" s="1" t="s">
        <v>55</v>
      </c>
      <c r="C30" s="1" t="s">
        <v>56</v>
      </c>
      <c r="G30" s="19"/>
      <c r="H30" s="19"/>
      <c r="I30" s="19"/>
      <c r="J30" s="19">
        <f t="shared" si="0"/>
        <v>0</v>
      </c>
      <c r="K30" s="19">
        <f t="shared" si="1"/>
        <v>0</v>
      </c>
      <c r="L30" s="20">
        <f t="shared" si="2"/>
        <v>0</v>
      </c>
      <c r="M30" s="20"/>
      <c r="N30" s="19"/>
      <c r="O30" s="19"/>
      <c r="P30" s="19"/>
      <c r="Q30" s="19">
        <f t="shared" si="3"/>
        <v>0</v>
      </c>
      <c r="R30" s="19">
        <f t="shared" si="4"/>
        <v>0</v>
      </c>
      <c r="S30" s="20">
        <f t="shared" si="5"/>
        <v>0</v>
      </c>
      <c r="T30" s="20"/>
      <c r="U30" s="20">
        <f t="shared" si="6"/>
        <v>0</v>
      </c>
      <c r="V30" s="20">
        <f t="shared" si="7"/>
        <v>0</v>
      </c>
    </row>
    <row r="31" spans="2:22">
      <c r="B31" s="1" t="s">
        <v>57</v>
      </c>
      <c r="C31" s="1" t="s">
        <v>58</v>
      </c>
      <c r="G31" s="19"/>
      <c r="H31" s="19"/>
      <c r="I31" s="19"/>
      <c r="J31" s="19">
        <f t="shared" si="0"/>
        <v>0</v>
      </c>
      <c r="K31" s="19">
        <f t="shared" si="1"/>
        <v>0</v>
      </c>
      <c r="L31" s="20">
        <f t="shared" si="2"/>
        <v>0</v>
      </c>
      <c r="M31" s="20"/>
      <c r="N31" s="19"/>
      <c r="O31" s="19"/>
      <c r="P31" s="19"/>
      <c r="Q31" s="19">
        <f t="shared" si="3"/>
        <v>0</v>
      </c>
      <c r="R31" s="19">
        <f t="shared" si="4"/>
        <v>0</v>
      </c>
      <c r="S31" s="20">
        <f t="shared" si="5"/>
        <v>0</v>
      </c>
      <c r="T31" s="20"/>
      <c r="U31" s="20">
        <f t="shared" si="6"/>
        <v>0</v>
      </c>
      <c r="V31" s="20">
        <f t="shared" si="7"/>
        <v>0</v>
      </c>
    </row>
    <row r="32" spans="2:22">
      <c r="B32" s="1" t="s">
        <v>59</v>
      </c>
      <c r="C32" s="1" t="s">
        <v>60</v>
      </c>
      <c r="G32" s="19"/>
      <c r="H32" s="19"/>
      <c r="I32" s="19"/>
      <c r="J32" s="19">
        <f t="shared" si="0"/>
        <v>0</v>
      </c>
      <c r="K32" s="19">
        <f t="shared" si="1"/>
        <v>0</v>
      </c>
      <c r="L32" s="20">
        <f t="shared" si="2"/>
        <v>0</v>
      </c>
      <c r="M32" s="20"/>
      <c r="N32" s="19"/>
      <c r="O32" s="19"/>
      <c r="P32" s="19"/>
      <c r="Q32" s="19">
        <f t="shared" si="3"/>
        <v>0</v>
      </c>
      <c r="R32" s="19">
        <f t="shared" si="4"/>
        <v>0</v>
      </c>
      <c r="S32" s="20">
        <f t="shared" si="5"/>
        <v>0</v>
      </c>
      <c r="T32" s="20"/>
      <c r="U32" s="20">
        <f t="shared" si="6"/>
        <v>0</v>
      </c>
      <c r="V32" s="20">
        <f t="shared" si="7"/>
        <v>0</v>
      </c>
    </row>
    <row r="33" spans="2:22">
      <c r="B33" s="1" t="s">
        <v>34</v>
      </c>
      <c r="C33" s="1" t="s">
        <v>61</v>
      </c>
      <c r="G33" s="19"/>
      <c r="H33" s="19"/>
      <c r="I33" s="19"/>
      <c r="J33" s="19">
        <f t="shared" si="0"/>
        <v>0</v>
      </c>
      <c r="K33" s="19">
        <f t="shared" si="1"/>
        <v>0</v>
      </c>
      <c r="L33" s="20">
        <f t="shared" si="2"/>
        <v>0</v>
      </c>
      <c r="M33" s="20"/>
      <c r="N33" s="19"/>
      <c r="O33" s="19"/>
      <c r="P33" s="19"/>
      <c r="Q33" s="19">
        <f t="shared" si="3"/>
        <v>0</v>
      </c>
      <c r="R33" s="19">
        <f t="shared" si="4"/>
        <v>0</v>
      </c>
      <c r="S33" s="20">
        <f t="shared" si="5"/>
        <v>0</v>
      </c>
      <c r="T33" s="20"/>
      <c r="U33" s="20">
        <f t="shared" si="6"/>
        <v>0</v>
      </c>
      <c r="V33" s="20">
        <f t="shared" si="7"/>
        <v>0</v>
      </c>
    </row>
    <row r="34" spans="2:22">
      <c r="G34" s="19"/>
      <c r="H34" s="19"/>
      <c r="I34" s="19"/>
      <c r="J34" s="19"/>
      <c r="K34" s="19"/>
      <c r="L34" s="20"/>
      <c r="M34" s="20"/>
      <c r="N34" s="19"/>
      <c r="O34" s="19"/>
      <c r="P34" s="19"/>
      <c r="Q34" s="19"/>
      <c r="R34" s="19"/>
      <c r="S34" s="20"/>
      <c r="T34" s="20"/>
      <c r="U34" s="20"/>
      <c r="V34" s="20"/>
    </row>
    <row r="35" spans="2:22">
      <c r="B35" s="1" t="s">
        <v>29</v>
      </c>
      <c r="C35" s="6" t="s">
        <v>62</v>
      </c>
      <c r="G35" s="19"/>
      <c r="H35" s="19"/>
      <c r="I35" s="19"/>
      <c r="J35" s="19"/>
      <c r="K35" s="19"/>
      <c r="L35" s="20"/>
      <c r="M35" s="20"/>
      <c r="N35" s="19"/>
      <c r="O35" s="19"/>
      <c r="P35" s="19"/>
      <c r="Q35" s="19"/>
      <c r="R35" s="19"/>
      <c r="S35" s="20"/>
      <c r="T35" s="20"/>
      <c r="U35" s="20"/>
      <c r="V35" s="20"/>
    </row>
    <row r="36" spans="2:22">
      <c r="G36" s="19"/>
      <c r="H36" s="19"/>
      <c r="I36" s="19"/>
      <c r="J36" s="19"/>
      <c r="K36" s="19"/>
      <c r="L36" s="20"/>
      <c r="M36" s="20"/>
      <c r="N36" s="19"/>
      <c r="O36" s="19"/>
      <c r="P36" s="19"/>
      <c r="Q36" s="19"/>
      <c r="R36" s="19"/>
      <c r="S36" s="20"/>
      <c r="T36" s="20"/>
      <c r="U36" s="20"/>
      <c r="V36" s="20"/>
    </row>
    <row r="37" spans="2:22">
      <c r="B37" s="1" t="s">
        <v>29</v>
      </c>
      <c r="C37" s="6" t="s">
        <v>63</v>
      </c>
      <c r="G37" s="19"/>
      <c r="H37" s="19"/>
      <c r="I37" s="19"/>
      <c r="J37" s="19"/>
      <c r="K37" s="19"/>
      <c r="L37" s="20"/>
      <c r="M37" s="20"/>
      <c r="N37" s="19"/>
      <c r="O37" s="19"/>
      <c r="P37" s="19"/>
      <c r="Q37" s="19"/>
      <c r="R37" s="19"/>
      <c r="S37" s="20"/>
      <c r="T37" s="20"/>
      <c r="U37" s="20"/>
      <c r="V37" s="20"/>
    </row>
    <row r="38" spans="2:22">
      <c r="G38" s="19"/>
      <c r="H38" s="19"/>
      <c r="I38" s="19"/>
      <c r="J38" s="19"/>
      <c r="K38" s="19"/>
      <c r="L38" s="20"/>
      <c r="M38" s="20"/>
      <c r="N38" s="19"/>
      <c r="O38" s="19"/>
      <c r="P38" s="19"/>
      <c r="Q38" s="19"/>
      <c r="R38" s="19"/>
      <c r="S38" s="20"/>
      <c r="T38" s="20"/>
      <c r="U38" s="20"/>
      <c r="V38" s="20"/>
    </row>
    <row r="39" spans="2:22">
      <c r="B39" s="1" t="s">
        <v>29</v>
      </c>
      <c r="C39" s="6" t="s">
        <v>64</v>
      </c>
      <c r="G39" s="19"/>
      <c r="H39" s="19"/>
      <c r="I39" s="19"/>
      <c r="J39" s="19"/>
      <c r="K39" s="19"/>
      <c r="L39" s="20"/>
      <c r="M39" s="20"/>
      <c r="N39" s="19"/>
      <c r="O39" s="19"/>
      <c r="P39" s="19"/>
      <c r="Q39" s="19"/>
      <c r="R39" s="19"/>
      <c r="S39" s="20"/>
      <c r="T39" s="20"/>
      <c r="U39" s="20"/>
      <c r="V39" s="20"/>
    </row>
    <row r="40" spans="2:22">
      <c r="G40" s="19"/>
      <c r="H40" s="19"/>
      <c r="I40" s="19"/>
      <c r="J40" s="19"/>
      <c r="K40" s="19"/>
      <c r="L40" s="20"/>
      <c r="M40" s="20"/>
      <c r="N40" s="19"/>
      <c r="O40" s="19"/>
      <c r="P40" s="19"/>
      <c r="Q40" s="19"/>
      <c r="R40" s="19"/>
      <c r="S40" s="20"/>
      <c r="T40" s="20"/>
      <c r="U40" s="20"/>
      <c r="V40" s="20"/>
    </row>
    <row r="41" spans="2:22">
      <c r="B41" s="1" t="s">
        <v>29</v>
      </c>
      <c r="C41" s="6" t="s">
        <v>65</v>
      </c>
      <c r="G41" s="19"/>
      <c r="H41" s="19"/>
      <c r="I41" s="19"/>
      <c r="J41" s="19"/>
      <c r="K41" s="19"/>
      <c r="L41" s="20"/>
      <c r="M41" s="20"/>
      <c r="N41" s="19"/>
      <c r="O41" s="19"/>
      <c r="P41" s="19"/>
      <c r="Q41" s="19"/>
      <c r="R41" s="19"/>
      <c r="S41" s="20"/>
      <c r="T41" s="20"/>
      <c r="U41" s="20"/>
      <c r="V41" s="20"/>
    </row>
    <row r="42" spans="2:22">
      <c r="B42" s="1" t="s">
        <v>66</v>
      </c>
      <c r="C42" s="1" t="s">
        <v>67</v>
      </c>
      <c r="G42" s="19"/>
      <c r="H42" s="19"/>
      <c r="I42" s="19"/>
      <c r="J42" s="19"/>
      <c r="K42" s="19"/>
      <c r="L42" s="20"/>
      <c r="M42" s="20"/>
      <c r="N42" s="19"/>
      <c r="O42" s="19"/>
      <c r="P42" s="19"/>
      <c r="Q42" s="19"/>
      <c r="R42" s="19"/>
      <c r="S42" s="20"/>
      <c r="T42" s="20"/>
      <c r="U42" s="20"/>
      <c r="V42" s="20"/>
    </row>
    <row r="43" spans="2:22">
      <c r="B43" s="1" t="s">
        <v>66</v>
      </c>
      <c r="C43" s="1" t="s">
        <v>68</v>
      </c>
      <c r="G43" s="19"/>
      <c r="H43" s="19"/>
      <c r="I43" s="19"/>
      <c r="J43" s="19"/>
      <c r="K43" s="19"/>
      <c r="L43" s="20"/>
      <c r="M43" s="20"/>
      <c r="N43" s="19"/>
      <c r="O43" s="19"/>
      <c r="P43" s="19"/>
      <c r="Q43" s="19"/>
      <c r="R43" s="19"/>
      <c r="S43" s="20"/>
      <c r="T43" s="20"/>
      <c r="U43" s="20"/>
      <c r="V43" s="20"/>
    </row>
    <row r="44" spans="2:22">
      <c r="B44" s="1" t="s">
        <v>66</v>
      </c>
      <c r="C44" s="1" t="s">
        <v>69</v>
      </c>
      <c r="G44" s="19"/>
      <c r="H44" s="19"/>
      <c r="I44" s="19"/>
      <c r="J44" s="19"/>
      <c r="K44" s="19"/>
      <c r="L44" s="20"/>
      <c r="M44" s="20"/>
      <c r="N44" s="19"/>
      <c r="O44" s="19"/>
      <c r="P44" s="19"/>
      <c r="Q44" s="19"/>
      <c r="R44" s="19"/>
      <c r="S44" s="20"/>
      <c r="T44" s="20"/>
      <c r="U44" s="20"/>
      <c r="V44" s="20"/>
    </row>
    <row r="45" spans="2:22">
      <c r="B45" s="1" t="s">
        <v>230</v>
      </c>
      <c r="C45" s="1" t="s">
        <v>70</v>
      </c>
      <c r="G45" s="19">
        <v>2000</v>
      </c>
      <c r="H45" s="19"/>
      <c r="I45" s="19">
        <v>0</v>
      </c>
      <c r="J45" s="19">
        <f>+G45-I45</f>
        <v>2000</v>
      </c>
      <c r="K45" s="19">
        <f>+J45*0.3</f>
        <v>600</v>
      </c>
      <c r="L45" s="20"/>
      <c r="M45" s="20"/>
      <c r="N45" s="19">
        <v>1500</v>
      </c>
      <c r="O45" s="19"/>
      <c r="P45" s="19">
        <v>0</v>
      </c>
      <c r="Q45" s="19">
        <f>+N45-P45</f>
        <v>1500</v>
      </c>
      <c r="R45" s="19">
        <f>+Q45*0.3</f>
        <v>450</v>
      </c>
      <c r="S45" s="20"/>
      <c r="T45" s="20"/>
      <c r="U45" s="97">
        <f>+J45-Q45</f>
        <v>500</v>
      </c>
      <c r="V45" s="20">
        <f>+U45*0.3</f>
        <v>150</v>
      </c>
    </row>
    <row r="46" spans="2:22">
      <c r="B46" s="1" t="s">
        <v>71</v>
      </c>
      <c r="C46" s="1" t="s">
        <v>72</v>
      </c>
      <c r="G46" s="19"/>
      <c r="H46" s="19"/>
      <c r="I46" s="19"/>
      <c r="J46" s="19"/>
      <c r="K46" s="19"/>
      <c r="L46" s="20"/>
      <c r="M46" s="20"/>
      <c r="N46" s="19"/>
      <c r="O46" s="19"/>
      <c r="P46" s="19">
        <v>0</v>
      </c>
      <c r="Q46" s="19">
        <f t="shared" ref="Q46:Q47" si="15">+N46-P46</f>
        <v>0</v>
      </c>
      <c r="R46" s="19">
        <f t="shared" ref="R46:R47" si="16">+Q46*0.3</f>
        <v>0</v>
      </c>
      <c r="S46" s="20"/>
      <c r="T46" s="20"/>
      <c r="U46" s="97">
        <f t="shared" ref="U46:U47" si="17">-G46+N46</f>
        <v>0</v>
      </c>
      <c r="V46" s="20">
        <f t="shared" ref="V46" si="18">+U46*0.3</f>
        <v>0</v>
      </c>
    </row>
    <row r="47" spans="2:22">
      <c r="B47" s="1" t="s">
        <v>66</v>
      </c>
      <c r="C47" s="1" t="s">
        <v>73</v>
      </c>
      <c r="G47" s="19"/>
      <c r="H47" s="19"/>
      <c r="I47" s="19"/>
      <c r="J47" s="19"/>
      <c r="K47" s="19"/>
      <c r="L47" s="20"/>
      <c r="M47" s="20"/>
      <c r="N47" s="19"/>
      <c r="O47" s="19"/>
      <c r="P47" s="19">
        <v>0</v>
      </c>
      <c r="Q47" s="19">
        <f t="shared" si="15"/>
        <v>0</v>
      </c>
      <c r="R47" s="19">
        <f t="shared" si="16"/>
        <v>0</v>
      </c>
      <c r="S47" s="20"/>
      <c r="T47" s="20"/>
      <c r="U47" s="97">
        <f t="shared" si="17"/>
        <v>0</v>
      </c>
      <c r="V47" s="20">
        <f>+U47*0.3</f>
        <v>0</v>
      </c>
    </row>
    <row r="48" spans="2:22">
      <c r="G48" s="19"/>
      <c r="H48" s="19"/>
      <c r="I48" s="19"/>
      <c r="J48" s="19"/>
      <c r="K48" s="19"/>
      <c r="L48" s="20"/>
      <c r="M48" s="20"/>
      <c r="N48" s="19"/>
      <c r="O48" s="19"/>
      <c r="P48" s="19"/>
      <c r="Q48" s="19"/>
      <c r="R48" s="19"/>
      <c r="S48" s="20"/>
      <c r="T48" s="20"/>
      <c r="U48" s="20" t="s">
        <v>74</v>
      </c>
      <c r="V48" s="20">
        <v>0</v>
      </c>
    </row>
    <row r="49" spans="2:22">
      <c r="B49" s="1" t="s">
        <v>29</v>
      </c>
      <c r="C49" s="6" t="s">
        <v>75</v>
      </c>
      <c r="G49" s="19"/>
      <c r="H49" s="19"/>
      <c r="I49" s="19"/>
      <c r="J49" s="19"/>
      <c r="K49" s="19"/>
      <c r="L49" s="20"/>
      <c r="M49" s="20"/>
      <c r="N49" s="19"/>
      <c r="O49" s="19"/>
      <c r="P49" s="19"/>
      <c r="Q49" s="19"/>
      <c r="R49" s="19"/>
      <c r="S49" s="20"/>
      <c r="T49" s="20"/>
      <c r="U49" s="20" t="s">
        <v>76</v>
      </c>
      <c r="V49" s="20">
        <f>+V26+V45+V47</f>
        <v>108</v>
      </c>
    </row>
    <row r="50" spans="2:22">
      <c r="G50" s="19"/>
      <c r="H50" s="19"/>
      <c r="I50" s="19"/>
      <c r="J50" s="19"/>
      <c r="K50" s="19"/>
      <c r="L50" s="20"/>
      <c r="M50" s="20"/>
      <c r="N50" s="19"/>
      <c r="O50" s="19"/>
      <c r="P50" s="19"/>
      <c r="Q50" s="19"/>
      <c r="R50" s="19"/>
      <c r="S50" s="20"/>
      <c r="T50" s="20"/>
      <c r="U50" s="20"/>
      <c r="V50" s="20"/>
    </row>
    <row r="51" spans="2:22">
      <c r="B51" s="1" t="s">
        <v>29</v>
      </c>
      <c r="C51" s="6" t="s">
        <v>77</v>
      </c>
      <c r="G51" s="19"/>
      <c r="H51" s="19"/>
      <c r="I51" s="19"/>
      <c r="J51" s="19"/>
      <c r="K51" s="19"/>
      <c r="L51" s="20"/>
      <c r="M51" s="20"/>
      <c r="N51" s="19"/>
      <c r="O51" s="19"/>
      <c r="P51" s="19"/>
      <c r="Q51" s="19"/>
      <c r="R51" s="19"/>
      <c r="S51" s="20"/>
      <c r="T51" s="20"/>
      <c r="U51" s="20" t="s">
        <v>78</v>
      </c>
      <c r="V51" s="20">
        <f>+V49-V48</f>
        <v>108</v>
      </c>
    </row>
    <row r="52" spans="2:22">
      <c r="B52" s="1" t="s">
        <v>66</v>
      </c>
      <c r="C52" s="1" t="s">
        <v>79</v>
      </c>
      <c r="G52" s="19"/>
      <c r="H52" s="19"/>
      <c r="I52" s="19"/>
      <c r="J52" s="19"/>
      <c r="K52" s="19"/>
      <c r="L52" s="20"/>
      <c r="M52" s="20"/>
      <c r="N52" s="19"/>
      <c r="O52" s="19"/>
      <c r="P52" s="19"/>
      <c r="Q52" s="19"/>
      <c r="R52" s="19"/>
      <c r="S52" s="20"/>
      <c r="T52" s="20"/>
      <c r="U52" s="20"/>
      <c r="V52" s="20"/>
    </row>
    <row r="53" spans="2:22">
      <c r="B53" s="1" t="s">
        <v>80</v>
      </c>
      <c r="C53" s="1" t="s">
        <v>81</v>
      </c>
      <c r="G53" s="19"/>
      <c r="H53" s="19"/>
      <c r="I53" s="19"/>
      <c r="J53" s="19"/>
      <c r="K53" s="19"/>
      <c r="L53" s="20"/>
      <c r="M53" s="20"/>
      <c r="N53" s="19"/>
      <c r="O53" s="19"/>
      <c r="P53" s="19"/>
      <c r="Q53" s="19"/>
      <c r="R53" s="19"/>
      <c r="S53" s="20"/>
      <c r="T53" s="20"/>
      <c r="U53" s="20" t="s">
        <v>82</v>
      </c>
      <c r="V53" s="20">
        <f>+V51</f>
        <v>108</v>
      </c>
    </row>
    <row r="54" spans="2:22">
      <c r="B54" s="1" t="s">
        <v>71</v>
      </c>
      <c r="C54" s="1" t="s">
        <v>83</v>
      </c>
      <c r="G54" s="19"/>
      <c r="H54" s="19"/>
      <c r="I54" s="19"/>
      <c r="J54" s="19"/>
      <c r="K54" s="19"/>
      <c r="L54" s="20"/>
      <c r="M54" s="20"/>
      <c r="N54" s="19"/>
      <c r="O54" s="19"/>
      <c r="P54" s="19"/>
      <c r="Q54" s="19"/>
      <c r="R54" s="19"/>
      <c r="S54" s="20"/>
      <c r="T54" s="20"/>
      <c r="U54" s="20" t="s">
        <v>84</v>
      </c>
      <c r="V54" s="20">
        <v>210</v>
      </c>
    </row>
    <row r="55" spans="2:22">
      <c r="B55" s="1" t="s">
        <v>85</v>
      </c>
      <c r="C55" s="1" t="s">
        <v>86</v>
      </c>
      <c r="G55" s="19"/>
      <c r="H55" s="19"/>
      <c r="I55" s="19"/>
      <c r="J55" s="19"/>
      <c r="K55" s="19"/>
      <c r="L55" s="20"/>
      <c r="M55" s="20"/>
      <c r="N55" s="19"/>
      <c r="O55" s="19"/>
      <c r="P55" s="19">
        <v>0</v>
      </c>
      <c r="Q55" s="19">
        <f>+N55-P55</f>
        <v>0</v>
      </c>
      <c r="R55" s="19">
        <f>+Q55*0.3</f>
        <v>0</v>
      </c>
      <c r="S55" s="20"/>
      <c r="T55" s="20"/>
      <c r="U55" s="20"/>
      <c r="V55" s="20"/>
    </row>
    <row r="56" spans="2:22">
      <c r="B56" s="1" t="s">
        <v>66</v>
      </c>
      <c r="C56" s="1" t="s">
        <v>87</v>
      </c>
      <c r="G56" s="19"/>
      <c r="H56" s="19"/>
      <c r="I56" s="19"/>
      <c r="J56" s="19"/>
      <c r="K56" s="19"/>
      <c r="L56" s="20"/>
      <c r="M56" s="20"/>
      <c r="N56" s="19"/>
      <c r="O56" s="19"/>
      <c r="P56" s="19"/>
      <c r="Q56" s="19"/>
      <c r="R56" s="19"/>
      <c r="S56" s="20"/>
      <c r="T56" s="20"/>
      <c r="U56" s="20"/>
      <c r="V56" s="20"/>
    </row>
    <row r="57" spans="2:22">
      <c r="G57" s="19"/>
      <c r="H57" s="19"/>
      <c r="I57" s="19"/>
      <c r="J57" s="19"/>
      <c r="K57" s="19"/>
      <c r="L57" s="20"/>
      <c r="M57" s="20"/>
      <c r="N57" s="19"/>
      <c r="O57" s="19"/>
      <c r="P57" s="19"/>
      <c r="Q57" s="19"/>
      <c r="R57" s="19"/>
      <c r="S57" s="20"/>
      <c r="T57" s="20"/>
      <c r="U57" s="20"/>
      <c r="V57" s="20"/>
    </row>
    <row r="58" spans="2:22">
      <c r="B58" s="1" t="s">
        <v>29</v>
      </c>
      <c r="C58" s="6" t="s">
        <v>88</v>
      </c>
      <c r="G58" s="19"/>
      <c r="H58" s="19"/>
      <c r="I58" s="19"/>
      <c r="J58" s="19"/>
      <c r="K58" s="19"/>
      <c r="L58" s="20"/>
      <c r="M58" s="20"/>
      <c r="N58" s="19"/>
      <c r="O58" s="19"/>
      <c r="P58" s="19"/>
      <c r="Q58" s="19"/>
      <c r="R58" s="19"/>
      <c r="S58" s="20"/>
      <c r="T58" s="20"/>
      <c r="U58" s="20"/>
      <c r="V58" s="20"/>
    </row>
    <row r="59" spans="2:22">
      <c r="G59" s="19"/>
      <c r="H59" s="19"/>
      <c r="I59" s="19"/>
      <c r="J59" s="19"/>
      <c r="K59" s="19"/>
      <c r="L59" s="20"/>
      <c r="M59" s="20"/>
      <c r="N59" s="19"/>
      <c r="O59" s="19"/>
      <c r="P59" s="19"/>
      <c r="Q59" s="19"/>
      <c r="R59" s="19"/>
      <c r="S59" s="20"/>
      <c r="T59" s="20"/>
      <c r="U59" s="20"/>
      <c r="V59" s="20"/>
    </row>
    <row r="60" spans="2:22">
      <c r="B60" s="1" t="s">
        <v>29</v>
      </c>
      <c r="C60" s="6" t="s">
        <v>89</v>
      </c>
      <c r="G60" s="19"/>
      <c r="H60" s="19"/>
      <c r="I60" s="19"/>
      <c r="J60" s="19"/>
      <c r="K60" s="19"/>
      <c r="L60" s="20"/>
      <c r="M60" s="20"/>
      <c r="N60" s="19"/>
      <c r="O60" s="19"/>
      <c r="P60" s="19"/>
      <c r="Q60" s="19"/>
      <c r="R60" s="19"/>
      <c r="S60" s="20"/>
      <c r="T60" s="20"/>
      <c r="U60" s="20"/>
      <c r="V60" s="20"/>
    </row>
    <row r="61" spans="2:22">
      <c r="G61" s="19"/>
      <c r="H61" s="19"/>
      <c r="I61" s="19"/>
      <c r="J61" s="19"/>
      <c r="K61" s="19"/>
      <c r="L61" s="20"/>
      <c r="M61" s="20"/>
      <c r="N61" s="19"/>
      <c r="O61" s="19"/>
      <c r="P61" s="19"/>
      <c r="Q61" s="19"/>
      <c r="R61" s="19"/>
      <c r="S61" s="20"/>
      <c r="T61" s="20"/>
      <c r="U61" s="20"/>
      <c r="V61" s="20"/>
    </row>
    <row r="62" spans="2:22">
      <c r="B62" s="1" t="s">
        <v>90</v>
      </c>
      <c r="C62" s="6" t="s">
        <v>91</v>
      </c>
      <c r="G62" s="19"/>
      <c r="H62" s="19"/>
      <c r="I62" s="19"/>
      <c r="J62" s="19"/>
      <c r="K62" s="19"/>
      <c r="L62" s="20"/>
      <c r="M62" s="20"/>
      <c r="N62" s="19"/>
      <c r="O62" s="19"/>
      <c r="P62" s="19"/>
      <c r="Q62" s="19"/>
      <c r="R62" s="19"/>
      <c r="S62" s="20"/>
      <c r="T62" s="20"/>
      <c r="U62" s="20"/>
      <c r="V62" s="20"/>
    </row>
    <row r="63" spans="2:22">
      <c r="G63" s="19"/>
      <c r="H63" s="1"/>
      <c r="I63" s="1"/>
      <c r="J63" s="1"/>
    </row>
    <row r="64" spans="2:22">
      <c r="B64" s="1" t="s">
        <v>90</v>
      </c>
      <c r="C64" s="1" t="s">
        <v>92</v>
      </c>
      <c r="G64" s="19"/>
      <c r="H64" s="1"/>
      <c r="I64" s="1"/>
      <c r="J64" s="1"/>
    </row>
    <row r="65" spans="2:18">
      <c r="B65" s="1" t="s">
        <v>90</v>
      </c>
      <c r="C65" s="1" t="s">
        <v>93</v>
      </c>
      <c r="G65" s="19"/>
      <c r="H65" s="1"/>
      <c r="I65" s="1"/>
      <c r="J65" s="1"/>
    </row>
    <row r="66" spans="2:18">
      <c r="B66" s="1" t="s">
        <v>94</v>
      </c>
      <c r="C66" s="1" t="s">
        <v>95</v>
      </c>
      <c r="G66" s="19"/>
      <c r="H66" s="1"/>
      <c r="I66" s="1"/>
      <c r="J66" s="1"/>
    </row>
    <row r="67" spans="2:18">
      <c r="B67" s="1" t="s">
        <v>29</v>
      </c>
      <c r="C67" s="6" t="s">
        <v>96</v>
      </c>
      <c r="G67" s="19"/>
      <c r="H67" s="1"/>
      <c r="I67" s="1"/>
      <c r="J67" s="1"/>
    </row>
    <row r="68" spans="2:18">
      <c r="B68" s="1" t="s">
        <v>29</v>
      </c>
      <c r="C68" s="6" t="s">
        <v>97</v>
      </c>
      <c r="G68" s="19"/>
      <c r="H68" s="1"/>
      <c r="I68" s="1"/>
      <c r="J68" s="1"/>
    </row>
    <row r="69" spans="2:18">
      <c r="G69" s="19"/>
      <c r="H69" s="1"/>
      <c r="I69" s="1"/>
      <c r="J69" s="1"/>
    </row>
    <row r="70" spans="2:18">
      <c r="B70" s="1" t="s">
        <v>90</v>
      </c>
      <c r="C70" s="6" t="s">
        <v>98</v>
      </c>
      <c r="G70" s="19"/>
      <c r="H70" s="1"/>
      <c r="I70" s="1"/>
      <c r="J70" s="1"/>
    </row>
    <row r="71" spans="2:18">
      <c r="G71" s="19"/>
      <c r="H71" s="1"/>
      <c r="I71" s="1"/>
      <c r="J71" s="1"/>
    </row>
    <row r="72" spans="2:18">
      <c r="B72" s="1" t="s">
        <v>29</v>
      </c>
      <c r="C72" s="6" t="s">
        <v>99</v>
      </c>
      <c r="G72" s="19"/>
      <c r="H72" s="1"/>
      <c r="I72" s="1"/>
      <c r="J72" s="1"/>
    </row>
    <row r="73" spans="2:18">
      <c r="H73" s="1"/>
      <c r="I73" s="1"/>
      <c r="J73" s="1"/>
    </row>
    <row r="76" spans="2:18">
      <c r="C76" s="1" t="s">
        <v>118</v>
      </c>
      <c r="K76" s="20">
        <f>SUM(K26:K75)</f>
        <v>717</v>
      </c>
      <c r="R76" s="20">
        <f>SUM(R26:R74)</f>
        <v>525</v>
      </c>
    </row>
    <row r="77" spans="2:18">
      <c r="C77" s="1" t="s">
        <v>74</v>
      </c>
      <c r="K77" s="1">
        <v>525</v>
      </c>
    </row>
    <row r="79" spans="2:18">
      <c r="C79" s="1" t="s">
        <v>78</v>
      </c>
      <c r="K79" s="1">
        <f>+K76-K77</f>
        <v>192</v>
      </c>
    </row>
    <row r="95" spans="7:10">
      <c r="G95" s="10"/>
      <c r="H95" s="10"/>
      <c r="I95" s="10"/>
      <c r="J95" s="10"/>
    </row>
    <row r="96" spans="7:10">
      <c r="G96" s="10"/>
      <c r="H96" s="10"/>
      <c r="I96" s="10"/>
      <c r="J96" s="10"/>
    </row>
    <row r="97" spans="4:10">
      <c r="G97" s="10"/>
      <c r="H97" s="10"/>
      <c r="I97" s="10"/>
      <c r="J97" s="10"/>
    </row>
    <row r="98" spans="4:10">
      <c r="G98" s="10"/>
      <c r="H98" s="10"/>
      <c r="I98" s="10"/>
      <c r="J98" s="10"/>
    </row>
    <row r="99" spans="4:10">
      <c r="D99" s="1" t="s">
        <v>251</v>
      </c>
      <c r="G99" s="10">
        <v>3500</v>
      </c>
      <c r="H99" s="10"/>
      <c r="I99" s="10">
        <v>4000</v>
      </c>
      <c r="J99" s="10"/>
    </row>
    <row r="100" spans="4:10">
      <c r="D100" s="1" t="s">
        <v>252</v>
      </c>
      <c r="G100" s="10">
        <v>500</v>
      </c>
      <c r="H100" s="10"/>
      <c r="I100" s="10"/>
      <c r="J100" s="10"/>
    </row>
    <row r="101" spans="4:10">
      <c r="G101" s="10"/>
      <c r="H101" s="10"/>
      <c r="I101" s="10"/>
      <c r="J101" s="10"/>
    </row>
    <row r="102" spans="4:10">
      <c r="G102" s="10"/>
      <c r="H102" s="10"/>
      <c r="I102" s="10"/>
      <c r="J102" s="10"/>
    </row>
    <row r="103" spans="4:10">
      <c r="D103" s="1" t="s">
        <v>253</v>
      </c>
      <c r="G103" s="10"/>
      <c r="H103" s="10"/>
      <c r="I103" s="10">
        <v>500</v>
      </c>
      <c r="J103" s="10"/>
    </row>
    <row r="104" spans="4:10">
      <c r="D104" s="1" t="s">
        <v>254</v>
      </c>
      <c r="G104" s="10">
        <v>500</v>
      </c>
      <c r="H104" s="10"/>
      <c r="I104" s="10"/>
      <c r="J104" s="10"/>
    </row>
    <row r="105" spans="4:10">
      <c r="G105" s="10"/>
      <c r="H105" s="10"/>
      <c r="I105" s="10"/>
      <c r="J105" s="10"/>
    </row>
    <row r="108" spans="4:10">
      <c r="E108" s="1" t="s">
        <v>109</v>
      </c>
      <c r="G108" s="10">
        <v>4000</v>
      </c>
    </row>
    <row r="109" spans="4:10">
      <c r="E109" s="1" t="s">
        <v>254</v>
      </c>
      <c r="G109" s="1">
        <v>-500</v>
      </c>
    </row>
    <row r="111" spans="4:10">
      <c r="G111" s="130">
        <f>+G108+G109</f>
        <v>3500</v>
      </c>
    </row>
  </sheetData>
  <mergeCells count="2">
    <mergeCell ref="G7:L7"/>
    <mergeCell ref="N7:S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225AC-D60E-F342-A44F-06CE9F8EBFBB}">
  <dimension ref="B2:X111"/>
  <sheetViews>
    <sheetView topLeftCell="A2" zoomScale="220" zoomScaleNormal="220" workbookViewId="0">
      <pane xSplit="6" ySplit="7" topLeftCell="M70" activePane="bottomRight" state="frozen"/>
      <selection pane="topRight" activeCell="G2" sqref="G2"/>
      <selection pane="bottomLeft" activeCell="A9" sqref="A9"/>
      <selection pane="bottomRight" activeCell="R83" sqref="R83"/>
    </sheetView>
  </sheetViews>
  <sheetFormatPr baseColWidth="10" defaultColWidth="11.33203125" defaultRowHeight="15"/>
  <cols>
    <col min="1" max="1" width="2" style="1" customWidth="1"/>
    <col min="2" max="2" width="15.6640625" style="1" customWidth="1"/>
    <col min="3" max="6" width="11.33203125" style="1"/>
    <col min="7" max="7" width="17.33203125" style="1" customWidth="1"/>
    <col min="8" max="8" width="2" style="4" customWidth="1"/>
    <col min="9" max="9" width="15.1640625" style="4" customWidth="1"/>
    <col min="10" max="10" width="11.33203125" style="4"/>
    <col min="11" max="14" width="11.33203125" style="1"/>
    <col min="15" max="15" width="1.83203125" style="1" customWidth="1"/>
    <col min="16" max="16384" width="11.33203125" style="1"/>
  </cols>
  <sheetData>
    <row r="2" spans="2:24" ht="19">
      <c r="B2" s="2" t="s">
        <v>0</v>
      </c>
    </row>
    <row r="3" spans="2:24" ht="19">
      <c r="B3" s="2" t="s">
        <v>21</v>
      </c>
    </row>
    <row r="4" spans="2:24">
      <c r="B4" s="1" t="s">
        <v>2</v>
      </c>
    </row>
    <row r="7" spans="2:24">
      <c r="G7" s="109" t="s">
        <v>225</v>
      </c>
      <c r="H7" s="110"/>
      <c r="I7" s="110"/>
      <c r="J7" s="110"/>
      <c r="K7" s="110"/>
      <c r="L7" s="110"/>
      <c r="M7" s="12"/>
      <c r="N7" s="109" t="s">
        <v>224</v>
      </c>
      <c r="O7" s="110"/>
      <c r="P7" s="110"/>
      <c r="Q7" s="110"/>
      <c r="R7" s="110"/>
      <c r="S7" s="110"/>
      <c r="T7" s="13"/>
      <c r="U7" s="14"/>
      <c r="V7" s="14"/>
    </row>
    <row r="8" spans="2:24" ht="30">
      <c r="G8" s="15" t="s">
        <v>22</v>
      </c>
      <c r="H8" s="16"/>
      <c r="I8" s="15" t="s">
        <v>23</v>
      </c>
      <c r="J8" s="15" t="s">
        <v>24</v>
      </c>
      <c r="K8" s="15" t="s">
        <v>25</v>
      </c>
      <c r="L8" s="15" t="s">
        <v>26</v>
      </c>
      <c r="M8" s="17"/>
      <c r="N8" s="15" t="s">
        <v>22</v>
      </c>
      <c r="O8" s="16">
        <f>+E39</f>
        <v>0</v>
      </c>
      <c r="P8" s="15" t="s">
        <v>23</v>
      </c>
      <c r="Q8" s="15" t="s">
        <v>24</v>
      </c>
      <c r="R8" s="15" t="s">
        <v>25</v>
      </c>
      <c r="S8" s="15" t="s">
        <v>26</v>
      </c>
      <c r="T8" s="13"/>
      <c r="U8" s="18" t="s">
        <v>27</v>
      </c>
      <c r="V8" s="18" t="s">
        <v>28</v>
      </c>
    </row>
    <row r="9" spans="2:24">
      <c r="B9" s="1" t="s">
        <v>29</v>
      </c>
      <c r="C9" s="6" t="s">
        <v>30</v>
      </c>
    </row>
    <row r="10" spans="2:24" ht="8.25" customHeight="1">
      <c r="K10" s="4"/>
    </row>
    <row r="11" spans="2:24">
      <c r="B11" s="1" t="s">
        <v>29</v>
      </c>
      <c r="C11" s="6" t="s">
        <v>31</v>
      </c>
      <c r="K11" s="4"/>
    </row>
    <row r="12" spans="2:24">
      <c r="B12" s="1" t="s">
        <v>32</v>
      </c>
      <c r="C12" s="1" t="s">
        <v>33</v>
      </c>
      <c r="G12" s="19"/>
      <c r="H12" s="19"/>
      <c r="I12" s="19"/>
      <c r="J12" s="19">
        <f>+G12-I12</f>
        <v>0</v>
      </c>
      <c r="K12" s="19">
        <f>+J12*0.3</f>
        <v>0</v>
      </c>
      <c r="L12" s="20">
        <f>+J12*0.1</f>
        <v>0</v>
      </c>
      <c r="M12" s="20"/>
      <c r="N12" s="19"/>
      <c r="O12" s="19"/>
      <c r="P12" s="19"/>
      <c r="Q12" s="19">
        <f>+N12-P12</f>
        <v>0</v>
      </c>
      <c r="R12" s="19">
        <f>+Q12*0.3</f>
        <v>0</v>
      </c>
      <c r="S12" s="20">
        <f>+Q12*0.1</f>
        <v>0</v>
      </c>
      <c r="T12" s="20"/>
      <c r="U12" s="20">
        <f>+G12- N12</f>
        <v>0</v>
      </c>
      <c r="V12" s="20">
        <f>+U12*0.3</f>
        <v>0</v>
      </c>
      <c r="W12" s="20"/>
      <c r="X12" s="20"/>
    </row>
    <row r="13" spans="2:24">
      <c r="B13" s="1" t="s">
        <v>34</v>
      </c>
      <c r="C13" s="1" t="s">
        <v>35</v>
      </c>
      <c r="G13" s="19"/>
      <c r="H13" s="19"/>
      <c r="I13" s="19"/>
      <c r="J13" s="19">
        <f t="shared" ref="J13:J33" si="0">+G13-I13</f>
        <v>0</v>
      </c>
      <c r="K13" s="19">
        <f t="shared" ref="K13:K33" si="1">+J13*0.3</f>
        <v>0</v>
      </c>
      <c r="L13" s="20">
        <f t="shared" ref="L13:L33" si="2">+J13*0.1</f>
        <v>0</v>
      </c>
      <c r="M13" s="20"/>
      <c r="N13" s="19"/>
      <c r="O13" s="19"/>
      <c r="P13" s="19"/>
      <c r="Q13" s="19">
        <f t="shared" ref="Q13:Q33" si="3">+N13-P13</f>
        <v>0</v>
      </c>
      <c r="R13" s="19">
        <f t="shared" ref="R13:R33" si="4">+Q13*0.3</f>
        <v>0</v>
      </c>
      <c r="S13" s="20">
        <f t="shared" ref="S13:S33" si="5">+Q13*0.1</f>
        <v>0</v>
      </c>
      <c r="T13" s="20"/>
      <c r="U13" s="20">
        <f t="shared" ref="U13:U33" si="6">+G13- N13</f>
        <v>0</v>
      </c>
      <c r="V13" s="20">
        <f t="shared" ref="V13:V33" si="7">+U13*0.3</f>
        <v>0</v>
      </c>
    </row>
    <row r="14" spans="2:24">
      <c r="C14" s="1" t="s">
        <v>36</v>
      </c>
      <c r="G14" s="19"/>
      <c r="H14" s="19"/>
      <c r="I14" s="19"/>
      <c r="J14" s="19"/>
      <c r="K14" s="19"/>
      <c r="L14" s="20"/>
      <c r="M14" s="20"/>
      <c r="N14" s="19"/>
      <c r="O14" s="19"/>
      <c r="P14" s="19">
        <v>0</v>
      </c>
      <c r="Q14" s="19">
        <f>+N14-P14</f>
        <v>0</v>
      </c>
      <c r="R14" s="19">
        <f t="shared" si="4"/>
        <v>0</v>
      </c>
      <c r="S14" s="20"/>
      <c r="T14" s="20"/>
      <c r="U14" s="20"/>
      <c r="V14" s="20"/>
    </row>
    <row r="15" spans="2:24">
      <c r="C15" s="1" t="s">
        <v>37</v>
      </c>
      <c r="G15" s="19"/>
      <c r="H15" s="19"/>
      <c r="I15" s="19"/>
      <c r="J15" s="19"/>
      <c r="K15" s="19"/>
      <c r="L15" s="20"/>
      <c r="M15" s="20"/>
      <c r="N15" s="19">
        <v>0</v>
      </c>
      <c r="O15" s="19"/>
      <c r="P15" s="19"/>
      <c r="Q15" s="19">
        <f>+P15-N15</f>
        <v>0</v>
      </c>
      <c r="R15" s="19">
        <f t="shared" si="4"/>
        <v>0</v>
      </c>
      <c r="S15" s="20"/>
      <c r="T15" s="20"/>
      <c r="U15" s="20"/>
      <c r="V15" s="20"/>
    </row>
    <row r="16" spans="2:24">
      <c r="B16" s="1" t="s">
        <v>38</v>
      </c>
      <c r="C16" s="1" t="s">
        <v>39</v>
      </c>
      <c r="G16" s="19">
        <v>2500</v>
      </c>
      <c r="H16" s="19"/>
      <c r="I16" s="19">
        <v>2500</v>
      </c>
      <c r="J16" s="19">
        <f t="shared" si="0"/>
        <v>0</v>
      </c>
      <c r="K16" s="19">
        <f t="shared" si="1"/>
        <v>0</v>
      </c>
      <c r="L16" s="20">
        <f t="shared" si="2"/>
        <v>0</v>
      </c>
      <c r="M16" s="20"/>
      <c r="N16" s="19">
        <v>2100</v>
      </c>
      <c r="O16" s="19"/>
      <c r="P16" s="19">
        <v>2100</v>
      </c>
      <c r="Q16" s="19">
        <f>-N16+P16</f>
        <v>0</v>
      </c>
      <c r="R16" s="19">
        <f t="shared" si="4"/>
        <v>0</v>
      </c>
      <c r="S16" s="20">
        <f t="shared" si="5"/>
        <v>0</v>
      </c>
      <c r="T16" s="20"/>
      <c r="U16" s="20">
        <f>+Q16</f>
        <v>0</v>
      </c>
      <c r="V16" s="20">
        <f t="shared" si="7"/>
        <v>0</v>
      </c>
    </row>
    <row r="17" spans="2:22">
      <c r="C17" s="1" t="s">
        <v>248</v>
      </c>
      <c r="G17" s="19">
        <v>-180</v>
      </c>
      <c r="H17" s="19"/>
      <c r="I17" s="19">
        <v>0</v>
      </c>
      <c r="J17" s="19">
        <f t="shared" si="0"/>
        <v>-180</v>
      </c>
      <c r="K17" s="19">
        <v>54</v>
      </c>
      <c r="L17" s="20"/>
      <c r="M17" s="20"/>
      <c r="N17" s="19">
        <v>-180</v>
      </c>
      <c r="O17" s="19"/>
      <c r="P17" s="19"/>
      <c r="Q17" s="19">
        <f t="shared" ref="Q17:Q21" si="8">+N17-P17</f>
        <v>-180</v>
      </c>
      <c r="R17" s="19">
        <v>54</v>
      </c>
      <c r="S17" s="20"/>
      <c r="T17" s="20"/>
      <c r="U17" s="20">
        <f>+J17-Q17</f>
        <v>0</v>
      </c>
      <c r="V17" s="20">
        <f t="shared" si="7"/>
        <v>0</v>
      </c>
    </row>
    <row r="18" spans="2:22">
      <c r="B18" s="1" t="s">
        <v>40</v>
      </c>
      <c r="C18" s="1" t="s">
        <v>41</v>
      </c>
      <c r="G18" s="19"/>
      <c r="H18" s="19"/>
      <c r="I18" s="19"/>
      <c r="J18" s="19">
        <f t="shared" si="0"/>
        <v>0</v>
      </c>
      <c r="K18" s="19">
        <f t="shared" si="1"/>
        <v>0</v>
      </c>
      <c r="L18" s="20">
        <f t="shared" si="2"/>
        <v>0</v>
      </c>
      <c r="M18" s="20"/>
      <c r="N18" s="19"/>
      <c r="O18" s="19"/>
      <c r="P18" s="19"/>
      <c r="Q18" s="19">
        <f t="shared" si="8"/>
        <v>0</v>
      </c>
      <c r="R18" s="19">
        <f t="shared" si="4"/>
        <v>0</v>
      </c>
      <c r="S18" s="20">
        <f t="shared" si="5"/>
        <v>0</v>
      </c>
      <c r="T18" s="20"/>
      <c r="U18" s="20">
        <f t="shared" ref="U18:U21" si="9">+J18-Q18</f>
        <v>0</v>
      </c>
      <c r="V18" s="20">
        <f t="shared" si="7"/>
        <v>0</v>
      </c>
    </row>
    <row r="19" spans="2:22">
      <c r="B19" s="1" t="s">
        <v>38</v>
      </c>
      <c r="C19" s="1" t="s">
        <v>42</v>
      </c>
      <c r="G19" s="19"/>
      <c r="H19" s="19"/>
      <c r="I19" s="19"/>
      <c r="J19" s="19">
        <f t="shared" si="0"/>
        <v>0</v>
      </c>
      <c r="K19" s="19">
        <f t="shared" si="1"/>
        <v>0</v>
      </c>
      <c r="L19" s="20">
        <f t="shared" si="2"/>
        <v>0</v>
      </c>
      <c r="M19" s="20"/>
      <c r="N19" s="19"/>
      <c r="O19" s="19"/>
      <c r="P19" s="19"/>
      <c r="Q19" s="19">
        <f t="shared" si="8"/>
        <v>0</v>
      </c>
      <c r="R19" s="19">
        <f t="shared" si="4"/>
        <v>0</v>
      </c>
      <c r="S19" s="20">
        <f t="shared" si="5"/>
        <v>0</v>
      </c>
      <c r="T19" s="20"/>
      <c r="U19" s="20">
        <f t="shared" si="9"/>
        <v>0</v>
      </c>
      <c r="V19" s="20">
        <f t="shared" si="7"/>
        <v>0</v>
      </c>
    </row>
    <row r="20" spans="2:22">
      <c r="B20" s="1" t="s">
        <v>43</v>
      </c>
      <c r="C20" s="1" t="s">
        <v>44</v>
      </c>
      <c r="G20" s="19">
        <v>5000</v>
      </c>
      <c r="H20" s="19"/>
      <c r="I20" s="19">
        <v>5000</v>
      </c>
      <c r="J20" s="19">
        <f t="shared" si="0"/>
        <v>0</v>
      </c>
      <c r="K20" s="19">
        <f t="shared" si="1"/>
        <v>0</v>
      </c>
      <c r="L20" s="20">
        <f t="shared" si="2"/>
        <v>0</v>
      </c>
      <c r="M20" s="20"/>
      <c r="N20" s="19">
        <v>3500</v>
      </c>
      <c r="O20" s="19"/>
      <c r="P20" s="19">
        <v>3500</v>
      </c>
      <c r="Q20" s="19">
        <f t="shared" si="8"/>
        <v>0</v>
      </c>
      <c r="R20" s="19">
        <f t="shared" si="4"/>
        <v>0</v>
      </c>
      <c r="S20" s="20">
        <f t="shared" si="5"/>
        <v>0</v>
      </c>
      <c r="T20" s="20"/>
      <c r="U20" s="20">
        <f t="shared" si="9"/>
        <v>0</v>
      </c>
      <c r="V20" s="20">
        <f t="shared" si="7"/>
        <v>0</v>
      </c>
    </row>
    <row r="21" spans="2:22">
      <c r="C21" s="1" t="s">
        <v>170</v>
      </c>
      <c r="G21" s="19">
        <v>-210</v>
      </c>
      <c r="H21" s="19"/>
      <c r="I21" s="19">
        <v>0</v>
      </c>
      <c r="J21" s="19">
        <f t="shared" si="0"/>
        <v>-210</v>
      </c>
      <c r="K21" s="19">
        <v>63</v>
      </c>
      <c r="L21" s="20"/>
      <c r="M21" s="20"/>
      <c r="N21" s="19">
        <v>-210</v>
      </c>
      <c r="O21" s="19"/>
      <c r="P21" s="19">
        <v>0</v>
      </c>
      <c r="Q21" s="19">
        <f t="shared" si="8"/>
        <v>-210</v>
      </c>
      <c r="R21" s="19">
        <v>63</v>
      </c>
      <c r="S21" s="20"/>
      <c r="T21" s="20"/>
      <c r="U21" s="20">
        <f t="shared" si="9"/>
        <v>0</v>
      </c>
      <c r="V21" s="20">
        <f t="shared" si="7"/>
        <v>0</v>
      </c>
    </row>
    <row r="22" spans="2:22">
      <c r="B22" s="1" t="s">
        <v>45</v>
      </c>
      <c r="C22" s="1" t="s">
        <v>46</v>
      </c>
      <c r="G22" s="19"/>
      <c r="H22" s="19"/>
      <c r="I22" s="19"/>
      <c r="J22" s="19">
        <f t="shared" si="0"/>
        <v>0</v>
      </c>
      <c r="K22" s="19">
        <f t="shared" si="1"/>
        <v>0</v>
      </c>
      <c r="L22" s="20">
        <f t="shared" si="2"/>
        <v>0</v>
      </c>
      <c r="M22" s="20"/>
      <c r="N22" s="19">
        <v>1450</v>
      </c>
      <c r="O22" s="19"/>
      <c r="P22" s="19">
        <v>0</v>
      </c>
      <c r="Q22" s="19">
        <f>+P22-N22</f>
        <v>-1450</v>
      </c>
      <c r="R22" s="19">
        <f t="shared" si="4"/>
        <v>-435</v>
      </c>
      <c r="S22" s="20"/>
      <c r="T22" s="20"/>
      <c r="U22" s="20">
        <f>+Q22</f>
        <v>-1450</v>
      </c>
      <c r="V22" s="20">
        <f t="shared" si="7"/>
        <v>-435</v>
      </c>
    </row>
    <row r="23" spans="2:22">
      <c r="B23" s="1" t="s">
        <v>47</v>
      </c>
      <c r="C23" s="1" t="s">
        <v>48</v>
      </c>
      <c r="G23" s="19"/>
      <c r="H23" s="19"/>
      <c r="I23" s="19"/>
      <c r="J23" s="19">
        <f t="shared" si="0"/>
        <v>0</v>
      </c>
      <c r="K23" s="19">
        <f t="shared" si="1"/>
        <v>0</v>
      </c>
      <c r="L23" s="20">
        <f t="shared" si="2"/>
        <v>0</v>
      </c>
      <c r="M23" s="20"/>
      <c r="N23" s="19"/>
      <c r="O23" s="19"/>
      <c r="P23" s="19"/>
      <c r="Q23" s="19">
        <f t="shared" si="3"/>
        <v>0</v>
      </c>
      <c r="R23" s="19">
        <f t="shared" si="4"/>
        <v>0</v>
      </c>
      <c r="S23" s="20">
        <f t="shared" si="5"/>
        <v>0</v>
      </c>
      <c r="T23" s="20"/>
      <c r="U23" s="20">
        <f t="shared" si="6"/>
        <v>0</v>
      </c>
      <c r="V23" s="20">
        <f t="shared" si="7"/>
        <v>0</v>
      </c>
    </row>
    <row r="24" spans="2:22">
      <c r="B24" s="1" t="s">
        <v>49</v>
      </c>
      <c r="C24" s="1" t="s">
        <v>50</v>
      </c>
      <c r="G24" s="19"/>
      <c r="H24" s="19"/>
      <c r="I24" s="19"/>
      <c r="J24" s="19">
        <f t="shared" si="0"/>
        <v>0</v>
      </c>
      <c r="K24" s="19">
        <f t="shared" si="1"/>
        <v>0</v>
      </c>
      <c r="L24" s="20">
        <f t="shared" si="2"/>
        <v>0</v>
      </c>
      <c r="M24" s="20"/>
      <c r="N24" s="19"/>
      <c r="O24" s="19"/>
      <c r="P24" s="19"/>
      <c r="Q24" s="19">
        <f t="shared" si="3"/>
        <v>0</v>
      </c>
      <c r="R24" s="19">
        <f t="shared" si="4"/>
        <v>0</v>
      </c>
      <c r="S24" s="20">
        <f t="shared" si="5"/>
        <v>0</v>
      </c>
      <c r="T24" s="20"/>
      <c r="U24" s="20">
        <f t="shared" si="6"/>
        <v>0</v>
      </c>
      <c r="V24" s="20">
        <f t="shared" si="7"/>
        <v>0</v>
      </c>
    </row>
    <row r="25" spans="2:22">
      <c r="G25" s="19"/>
      <c r="H25" s="19"/>
      <c r="I25" s="19"/>
      <c r="J25" s="19"/>
      <c r="K25" s="19"/>
      <c r="L25" s="20"/>
      <c r="M25" s="20"/>
      <c r="N25" s="19"/>
      <c r="O25" s="19"/>
      <c r="P25" s="19"/>
      <c r="Q25" s="19"/>
      <c r="R25" s="19"/>
      <c r="S25" s="20"/>
      <c r="T25" s="20"/>
      <c r="U25" s="20"/>
      <c r="V25" s="20"/>
    </row>
    <row r="26" spans="2:22">
      <c r="B26" s="1" t="s">
        <v>29</v>
      </c>
      <c r="C26" s="6" t="s">
        <v>51</v>
      </c>
      <c r="G26" s="19">
        <f>SUM(G12:G25)</f>
        <v>7110</v>
      </c>
      <c r="H26" s="19"/>
      <c r="I26" s="19">
        <f t="shared" ref="I26:V26" si="10">SUM(I12:I25)</f>
        <v>7500</v>
      </c>
      <c r="J26" s="19">
        <f t="shared" si="10"/>
        <v>-390</v>
      </c>
      <c r="K26" s="19">
        <f t="shared" si="10"/>
        <v>117</v>
      </c>
      <c r="L26" s="19">
        <f t="shared" si="10"/>
        <v>0</v>
      </c>
      <c r="M26" s="19">
        <f t="shared" si="10"/>
        <v>0</v>
      </c>
      <c r="N26" s="19">
        <f t="shared" si="10"/>
        <v>6660</v>
      </c>
      <c r="O26" s="19">
        <f t="shared" si="10"/>
        <v>0</v>
      </c>
      <c r="P26" s="19">
        <f t="shared" si="10"/>
        <v>5600</v>
      </c>
      <c r="Q26" s="19">
        <f t="shared" si="10"/>
        <v>-1840</v>
      </c>
      <c r="R26" s="19">
        <f t="shared" si="10"/>
        <v>-318</v>
      </c>
      <c r="S26" s="19">
        <f t="shared" si="10"/>
        <v>0</v>
      </c>
      <c r="T26" s="19">
        <f t="shared" si="10"/>
        <v>0</v>
      </c>
      <c r="U26" s="19">
        <f t="shared" si="10"/>
        <v>-1450</v>
      </c>
      <c r="V26" s="19">
        <f t="shared" si="10"/>
        <v>-435</v>
      </c>
    </row>
    <row r="27" spans="2:22">
      <c r="G27" s="19"/>
      <c r="H27" s="19"/>
      <c r="I27" s="19"/>
      <c r="J27" s="19"/>
      <c r="K27" s="19"/>
      <c r="L27" s="20"/>
      <c r="M27" s="20"/>
      <c r="N27" s="19"/>
      <c r="O27" s="19"/>
      <c r="P27" s="19"/>
      <c r="Q27" s="19"/>
      <c r="R27" s="19"/>
      <c r="S27" s="20"/>
      <c r="T27" s="20"/>
      <c r="U27" s="20"/>
      <c r="V27" s="20"/>
    </row>
    <row r="28" spans="2:22">
      <c r="B28" s="1" t="s">
        <v>29</v>
      </c>
      <c r="C28" s="6" t="s">
        <v>52</v>
      </c>
      <c r="G28" s="19"/>
      <c r="H28" s="19"/>
      <c r="I28" s="19"/>
      <c r="J28" s="19"/>
      <c r="K28" s="19"/>
      <c r="L28" s="20"/>
      <c r="M28" s="20"/>
      <c r="N28" s="19"/>
      <c r="O28" s="19"/>
      <c r="P28" s="19"/>
      <c r="Q28" s="19"/>
      <c r="R28" s="19"/>
      <c r="S28" s="20"/>
      <c r="T28" s="20"/>
      <c r="U28" s="20"/>
      <c r="V28" s="20"/>
    </row>
    <row r="29" spans="2:22">
      <c r="B29" s="1" t="s">
        <v>53</v>
      </c>
      <c r="C29" s="1" t="s">
        <v>54</v>
      </c>
      <c r="G29" s="19"/>
      <c r="H29" s="19"/>
      <c r="I29" s="19"/>
      <c r="J29" s="19">
        <f t="shared" si="0"/>
        <v>0</v>
      </c>
      <c r="K29" s="19">
        <f t="shared" si="1"/>
        <v>0</v>
      </c>
      <c r="L29" s="20">
        <f t="shared" si="2"/>
        <v>0</v>
      </c>
      <c r="M29" s="20"/>
      <c r="N29" s="19"/>
      <c r="O29" s="19"/>
      <c r="P29" s="19"/>
      <c r="Q29" s="19">
        <f t="shared" si="3"/>
        <v>0</v>
      </c>
      <c r="R29" s="19">
        <f t="shared" si="4"/>
        <v>0</v>
      </c>
      <c r="S29" s="20">
        <f t="shared" si="5"/>
        <v>0</v>
      </c>
      <c r="T29" s="20"/>
      <c r="U29" s="20">
        <f t="shared" si="6"/>
        <v>0</v>
      </c>
      <c r="V29" s="20">
        <f t="shared" si="7"/>
        <v>0</v>
      </c>
    </row>
    <row r="30" spans="2:22">
      <c r="B30" s="1" t="s">
        <v>55</v>
      </c>
      <c r="C30" s="1" t="s">
        <v>56</v>
      </c>
      <c r="G30" s="19"/>
      <c r="H30" s="19"/>
      <c r="I30" s="19"/>
      <c r="J30" s="19">
        <f t="shared" si="0"/>
        <v>0</v>
      </c>
      <c r="K30" s="19">
        <f t="shared" si="1"/>
        <v>0</v>
      </c>
      <c r="L30" s="20">
        <f t="shared" si="2"/>
        <v>0</v>
      </c>
      <c r="M30" s="20"/>
      <c r="N30" s="19"/>
      <c r="O30" s="19"/>
      <c r="P30" s="19"/>
      <c r="Q30" s="19">
        <f t="shared" si="3"/>
        <v>0</v>
      </c>
      <c r="R30" s="19">
        <f t="shared" si="4"/>
        <v>0</v>
      </c>
      <c r="S30" s="20">
        <f t="shared" si="5"/>
        <v>0</v>
      </c>
      <c r="T30" s="20"/>
      <c r="U30" s="20">
        <f t="shared" si="6"/>
        <v>0</v>
      </c>
      <c r="V30" s="20">
        <f t="shared" si="7"/>
        <v>0</v>
      </c>
    </row>
    <row r="31" spans="2:22">
      <c r="B31" s="1" t="s">
        <v>57</v>
      </c>
      <c r="C31" s="1" t="s">
        <v>58</v>
      </c>
      <c r="G31" s="19"/>
      <c r="H31" s="19"/>
      <c r="I31" s="19"/>
      <c r="J31" s="19">
        <f t="shared" si="0"/>
        <v>0</v>
      </c>
      <c r="K31" s="19">
        <f t="shared" si="1"/>
        <v>0</v>
      </c>
      <c r="L31" s="20">
        <f t="shared" si="2"/>
        <v>0</v>
      </c>
      <c r="M31" s="20"/>
      <c r="N31" s="19"/>
      <c r="O31" s="19"/>
      <c r="P31" s="19"/>
      <c r="Q31" s="19">
        <f t="shared" si="3"/>
        <v>0</v>
      </c>
      <c r="R31" s="19">
        <f t="shared" si="4"/>
        <v>0</v>
      </c>
      <c r="S31" s="20">
        <f t="shared" si="5"/>
        <v>0</v>
      </c>
      <c r="T31" s="20"/>
      <c r="U31" s="20">
        <f t="shared" si="6"/>
        <v>0</v>
      </c>
      <c r="V31" s="20">
        <f t="shared" si="7"/>
        <v>0</v>
      </c>
    </row>
    <row r="32" spans="2:22">
      <c r="B32" s="1" t="s">
        <v>59</v>
      </c>
      <c r="C32" s="1" t="s">
        <v>60</v>
      </c>
      <c r="G32" s="19"/>
      <c r="H32" s="19"/>
      <c r="I32" s="19"/>
      <c r="J32" s="19">
        <f t="shared" si="0"/>
        <v>0</v>
      </c>
      <c r="K32" s="19">
        <f t="shared" si="1"/>
        <v>0</v>
      </c>
      <c r="L32" s="20">
        <f t="shared" si="2"/>
        <v>0</v>
      </c>
      <c r="M32" s="20"/>
      <c r="N32" s="19"/>
      <c r="O32" s="19"/>
      <c r="P32" s="19"/>
      <c r="Q32" s="19">
        <f t="shared" si="3"/>
        <v>0</v>
      </c>
      <c r="R32" s="19">
        <f t="shared" si="4"/>
        <v>0</v>
      </c>
      <c r="S32" s="20">
        <f t="shared" si="5"/>
        <v>0</v>
      </c>
      <c r="T32" s="20"/>
      <c r="U32" s="20">
        <f t="shared" si="6"/>
        <v>0</v>
      </c>
      <c r="V32" s="20">
        <f t="shared" si="7"/>
        <v>0</v>
      </c>
    </row>
    <row r="33" spans="2:22">
      <c r="B33" s="1" t="s">
        <v>34</v>
      </c>
      <c r="C33" s="1" t="s">
        <v>61</v>
      </c>
      <c r="G33" s="19"/>
      <c r="H33" s="19"/>
      <c r="I33" s="19"/>
      <c r="J33" s="19">
        <f t="shared" si="0"/>
        <v>0</v>
      </c>
      <c r="K33" s="19">
        <f t="shared" si="1"/>
        <v>0</v>
      </c>
      <c r="L33" s="20">
        <f t="shared" si="2"/>
        <v>0</v>
      </c>
      <c r="M33" s="20"/>
      <c r="N33" s="19"/>
      <c r="O33" s="19"/>
      <c r="P33" s="19"/>
      <c r="Q33" s="19">
        <f t="shared" si="3"/>
        <v>0</v>
      </c>
      <c r="R33" s="19">
        <f t="shared" si="4"/>
        <v>0</v>
      </c>
      <c r="S33" s="20">
        <f t="shared" si="5"/>
        <v>0</v>
      </c>
      <c r="T33" s="20"/>
      <c r="U33" s="20">
        <f t="shared" si="6"/>
        <v>0</v>
      </c>
      <c r="V33" s="20">
        <f t="shared" si="7"/>
        <v>0</v>
      </c>
    </row>
    <row r="34" spans="2:22">
      <c r="G34" s="19"/>
      <c r="H34" s="19"/>
      <c r="I34" s="19"/>
      <c r="J34" s="19"/>
      <c r="K34" s="19"/>
      <c r="L34" s="20"/>
      <c r="M34" s="20"/>
      <c r="N34" s="19"/>
      <c r="O34" s="19"/>
      <c r="P34" s="19"/>
      <c r="Q34" s="19"/>
      <c r="R34" s="19"/>
      <c r="S34" s="20"/>
      <c r="T34" s="20"/>
      <c r="U34" s="20"/>
      <c r="V34" s="20"/>
    </row>
    <row r="35" spans="2:22">
      <c r="B35" s="1" t="s">
        <v>29</v>
      </c>
      <c r="C35" s="6" t="s">
        <v>62</v>
      </c>
      <c r="G35" s="19"/>
      <c r="H35" s="19"/>
      <c r="I35" s="19"/>
      <c r="J35" s="19"/>
      <c r="K35" s="19"/>
      <c r="L35" s="20"/>
      <c r="M35" s="20"/>
      <c r="N35" s="19"/>
      <c r="O35" s="19"/>
      <c r="P35" s="19"/>
      <c r="Q35" s="19"/>
      <c r="R35" s="19"/>
      <c r="S35" s="20"/>
      <c r="T35" s="20"/>
      <c r="U35" s="20"/>
      <c r="V35" s="20"/>
    </row>
    <row r="36" spans="2:22">
      <c r="G36" s="19"/>
      <c r="H36" s="19"/>
      <c r="I36" s="19"/>
      <c r="J36" s="19"/>
      <c r="K36" s="19"/>
      <c r="L36" s="20"/>
      <c r="M36" s="20"/>
      <c r="N36" s="19"/>
      <c r="O36" s="19"/>
      <c r="P36" s="19"/>
      <c r="Q36" s="19"/>
      <c r="R36" s="19"/>
      <c r="S36" s="20"/>
      <c r="T36" s="20"/>
      <c r="U36" s="20"/>
      <c r="V36" s="20"/>
    </row>
    <row r="37" spans="2:22">
      <c r="B37" s="1" t="s">
        <v>29</v>
      </c>
      <c r="C37" s="6" t="s">
        <v>63</v>
      </c>
      <c r="G37" s="19"/>
      <c r="H37" s="19"/>
      <c r="I37" s="19"/>
      <c r="J37" s="19"/>
      <c r="K37" s="19"/>
      <c r="L37" s="20"/>
      <c r="M37" s="20"/>
      <c r="N37" s="19"/>
      <c r="O37" s="19"/>
      <c r="P37" s="19"/>
      <c r="Q37" s="19"/>
      <c r="R37" s="19"/>
      <c r="S37" s="20"/>
      <c r="T37" s="20"/>
      <c r="U37" s="20"/>
      <c r="V37" s="20"/>
    </row>
    <row r="38" spans="2:22">
      <c r="G38" s="19"/>
      <c r="H38" s="19"/>
      <c r="I38" s="19"/>
      <c r="J38" s="19"/>
      <c r="K38" s="19"/>
      <c r="L38" s="20"/>
      <c r="M38" s="20"/>
      <c r="N38" s="19"/>
      <c r="O38" s="19"/>
      <c r="P38" s="19"/>
      <c r="Q38" s="19"/>
      <c r="R38" s="19"/>
      <c r="S38" s="20"/>
      <c r="T38" s="20"/>
      <c r="U38" s="20"/>
      <c r="V38" s="20"/>
    </row>
    <row r="39" spans="2:22">
      <c r="B39" s="1" t="s">
        <v>29</v>
      </c>
      <c r="C39" s="6" t="s">
        <v>64</v>
      </c>
      <c r="G39" s="19"/>
      <c r="H39" s="19"/>
      <c r="I39" s="19"/>
      <c r="J39" s="19"/>
      <c r="K39" s="19"/>
      <c r="L39" s="20"/>
      <c r="M39" s="20"/>
      <c r="N39" s="19"/>
      <c r="O39" s="19"/>
      <c r="P39" s="19"/>
      <c r="Q39" s="19"/>
      <c r="R39" s="19"/>
      <c r="S39" s="20"/>
      <c r="T39" s="20"/>
      <c r="U39" s="20"/>
      <c r="V39" s="20"/>
    </row>
    <row r="40" spans="2:22">
      <c r="G40" s="19"/>
      <c r="H40" s="19"/>
      <c r="I40" s="19"/>
      <c r="J40" s="19"/>
      <c r="K40" s="19"/>
      <c r="L40" s="20"/>
      <c r="M40" s="20"/>
      <c r="N40" s="19"/>
      <c r="O40" s="19"/>
      <c r="P40" s="19"/>
      <c r="Q40" s="19"/>
      <c r="R40" s="19"/>
      <c r="S40" s="20"/>
      <c r="T40" s="20"/>
      <c r="U40" s="20"/>
      <c r="V40" s="20"/>
    </row>
    <row r="41" spans="2:22">
      <c r="B41" s="1" t="s">
        <v>29</v>
      </c>
      <c r="C41" s="6" t="s">
        <v>65</v>
      </c>
      <c r="G41" s="19"/>
      <c r="H41" s="19"/>
      <c r="I41" s="19"/>
      <c r="J41" s="19"/>
      <c r="K41" s="19"/>
      <c r="L41" s="20"/>
      <c r="M41" s="20"/>
      <c r="N41" s="19"/>
      <c r="O41" s="19"/>
      <c r="P41" s="19"/>
      <c r="Q41" s="19"/>
      <c r="R41" s="19"/>
      <c r="S41" s="20"/>
      <c r="T41" s="20"/>
      <c r="U41" s="20"/>
      <c r="V41" s="20"/>
    </row>
    <row r="42" spans="2:22">
      <c r="B42" s="1" t="s">
        <v>66</v>
      </c>
      <c r="C42" s="1" t="s">
        <v>67</v>
      </c>
      <c r="G42" s="19"/>
      <c r="H42" s="19"/>
      <c r="I42" s="19"/>
      <c r="J42" s="19"/>
      <c r="K42" s="19"/>
      <c r="L42" s="20"/>
      <c r="M42" s="20"/>
      <c r="N42" s="19"/>
      <c r="O42" s="19"/>
      <c r="P42" s="19"/>
      <c r="Q42" s="19"/>
      <c r="R42" s="19"/>
      <c r="S42" s="20"/>
      <c r="T42" s="20"/>
      <c r="U42" s="20"/>
      <c r="V42" s="20"/>
    </row>
    <row r="43" spans="2:22">
      <c r="B43" s="1" t="s">
        <v>66</v>
      </c>
      <c r="C43" s="1" t="s">
        <v>68</v>
      </c>
      <c r="G43" s="19"/>
      <c r="H43" s="19"/>
      <c r="I43" s="19"/>
      <c r="J43" s="19"/>
      <c r="K43" s="19"/>
      <c r="L43" s="20"/>
      <c r="M43" s="20"/>
      <c r="N43" s="19"/>
      <c r="O43" s="19"/>
      <c r="P43" s="19"/>
      <c r="Q43" s="19"/>
      <c r="R43" s="19"/>
      <c r="S43" s="20"/>
      <c r="T43" s="20"/>
      <c r="U43" s="20"/>
      <c r="V43" s="20"/>
    </row>
    <row r="44" spans="2:22">
      <c r="B44" s="1" t="s">
        <v>66</v>
      </c>
      <c r="C44" s="1" t="s">
        <v>69</v>
      </c>
      <c r="G44" s="19"/>
      <c r="H44" s="19"/>
      <c r="I44" s="19"/>
      <c r="J44" s="19"/>
      <c r="K44" s="19"/>
      <c r="L44" s="20"/>
      <c r="M44" s="20"/>
      <c r="N44" s="19"/>
      <c r="O44" s="19"/>
      <c r="P44" s="19"/>
      <c r="Q44" s="19"/>
      <c r="R44" s="19"/>
      <c r="S44" s="20"/>
      <c r="T44" s="20"/>
      <c r="U44" s="20"/>
      <c r="V44" s="20"/>
    </row>
    <row r="45" spans="2:22">
      <c r="B45" s="1" t="s">
        <v>230</v>
      </c>
      <c r="C45" s="1" t="s">
        <v>70</v>
      </c>
      <c r="G45" s="19">
        <v>2000</v>
      </c>
      <c r="H45" s="19"/>
      <c r="I45" s="19">
        <v>0</v>
      </c>
      <c r="J45" s="19">
        <f>+G45-I45</f>
        <v>2000</v>
      </c>
      <c r="K45" s="19">
        <f>+J45*0.3</f>
        <v>600</v>
      </c>
      <c r="L45" s="20"/>
      <c r="M45" s="20"/>
      <c r="N45" s="19">
        <v>1800</v>
      </c>
      <c r="O45" s="19"/>
      <c r="P45" s="19">
        <v>0</v>
      </c>
      <c r="Q45" s="19">
        <f>+N45-P45</f>
        <v>1800</v>
      </c>
      <c r="R45" s="19">
        <f>+Q45*0.3</f>
        <v>540</v>
      </c>
      <c r="S45" s="20"/>
      <c r="T45" s="20"/>
      <c r="U45" s="97">
        <f>+J45-Q45</f>
        <v>200</v>
      </c>
      <c r="V45" s="20">
        <f>+U45*0.3</f>
        <v>60</v>
      </c>
    </row>
    <row r="46" spans="2:22">
      <c r="B46" s="1" t="s">
        <v>71</v>
      </c>
      <c r="C46" s="1" t="s">
        <v>72</v>
      </c>
      <c r="G46" s="19"/>
      <c r="H46" s="19"/>
      <c r="I46" s="19"/>
      <c r="J46" s="19"/>
      <c r="K46" s="19"/>
      <c r="L46" s="20"/>
      <c r="M46" s="20"/>
      <c r="N46" s="19"/>
      <c r="O46" s="19"/>
      <c r="P46" s="19">
        <v>0</v>
      </c>
      <c r="Q46" s="19">
        <f t="shared" ref="Q46:Q47" si="11">+N46-P46</f>
        <v>0</v>
      </c>
      <c r="R46" s="19">
        <f t="shared" ref="R46:R47" si="12">+Q46*0.3</f>
        <v>0</v>
      </c>
      <c r="S46" s="20"/>
      <c r="T46" s="20"/>
      <c r="U46" s="97">
        <f t="shared" ref="U46:U47" si="13">-G46+N46</f>
        <v>0</v>
      </c>
      <c r="V46" s="20">
        <f t="shared" ref="V46" si="14">+U46*0.3</f>
        <v>0</v>
      </c>
    </row>
    <row r="47" spans="2:22">
      <c r="B47" s="1" t="s">
        <v>66</v>
      </c>
      <c r="C47" s="1" t="s">
        <v>73</v>
      </c>
      <c r="G47" s="19"/>
      <c r="H47" s="19"/>
      <c r="I47" s="19"/>
      <c r="J47" s="19"/>
      <c r="K47" s="19"/>
      <c r="L47" s="20"/>
      <c r="M47" s="20"/>
      <c r="N47" s="19"/>
      <c r="O47" s="19"/>
      <c r="P47" s="19">
        <v>0</v>
      </c>
      <c r="Q47" s="19">
        <f t="shared" si="11"/>
        <v>0</v>
      </c>
      <c r="R47" s="19">
        <f t="shared" si="12"/>
        <v>0</v>
      </c>
      <c r="S47" s="20"/>
      <c r="T47" s="20"/>
      <c r="U47" s="97">
        <f t="shared" si="13"/>
        <v>0</v>
      </c>
      <c r="V47" s="20">
        <f>+U47*0.3</f>
        <v>0</v>
      </c>
    </row>
    <row r="48" spans="2:22">
      <c r="G48" s="19"/>
      <c r="H48" s="19"/>
      <c r="I48" s="19"/>
      <c r="J48" s="19"/>
      <c r="K48" s="19"/>
      <c r="L48" s="20"/>
      <c r="M48" s="20"/>
      <c r="N48" s="19"/>
      <c r="O48" s="19"/>
      <c r="P48" s="19"/>
      <c r="Q48" s="19"/>
      <c r="R48" s="19"/>
      <c r="S48" s="20"/>
      <c r="T48" s="20"/>
      <c r="U48" s="20" t="s">
        <v>74</v>
      </c>
      <c r="V48" s="20">
        <v>0</v>
      </c>
    </row>
    <row r="49" spans="2:22">
      <c r="B49" s="1" t="s">
        <v>29</v>
      </c>
      <c r="C49" s="6" t="s">
        <v>75</v>
      </c>
      <c r="G49" s="19"/>
      <c r="H49" s="19"/>
      <c r="I49" s="19"/>
      <c r="J49" s="19"/>
      <c r="K49" s="19"/>
      <c r="L49" s="20"/>
      <c r="M49" s="20"/>
      <c r="N49" s="19"/>
      <c r="O49" s="19"/>
      <c r="P49" s="19"/>
      <c r="Q49" s="19"/>
      <c r="R49" s="19"/>
      <c r="S49" s="20"/>
      <c r="T49" s="20"/>
      <c r="U49" s="20" t="s">
        <v>76</v>
      </c>
      <c r="V49" s="20">
        <f>+V26+V45+V47</f>
        <v>-375</v>
      </c>
    </row>
    <row r="50" spans="2:22">
      <c r="G50" s="19"/>
      <c r="H50" s="19"/>
      <c r="I50" s="19"/>
      <c r="J50" s="19"/>
      <c r="K50" s="19"/>
      <c r="L50" s="20"/>
      <c r="M50" s="20"/>
      <c r="N50" s="19"/>
      <c r="O50" s="19"/>
      <c r="P50" s="19"/>
      <c r="Q50" s="19"/>
      <c r="R50" s="19"/>
      <c r="S50" s="20"/>
      <c r="T50" s="20"/>
      <c r="U50" s="20"/>
      <c r="V50" s="20"/>
    </row>
    <row r="51" spans="2:22">
      <c r="B51" s="1" t="s">
        <v>29</v>
      </c>
      <c r="C51" s="6" t="s">
        <v>77</v>
      </c>
      <c r="G51" s="19"/>
      <c r="H51" s="19"/>
      <c r="I51" s="19"/>
      <c r="J51" s="19"/>
      <c r="K51" s="19"/>
      <c r="L51" s="20"/>
      <c r="M51" s="20"/>
      <c r="N51" s="19"/>
      <c r="O51" s="19"/>
      <c r="P51" s="19"/>
      <c r="Q51" s="19"/>
      <c r="R51" s="19"/>
      <c r="S51" s="20"/>
      <c r="T51" s="20"/>
      <c r="U51" s="20" t="s">
        <v>78</v>
      </c>
      <c r="V51" s="20">
        <f>+V49-V48</f>
        <v>-375</v>
      </c>
    </row>
    <row r="52" spans="2:22">
      <c r="B52" s="1" t="s">
        <v>66</v>
      </c>
      <c r="C52" s="1" t="s">
        <v>79</v>
      </c>
      <c r="G52" s="19"/>
      <c r="H52" s="19"/>
      <c r="I52" s="19"/>
      <c r="J52" s="19"/>
      <c r="K52" s="19"/>
      <c r="L52" s="20"/>
      <c r="M52" s="20"/>
      <c r="N52" s="19"/>
      <c r="O52" s="19"/>
      <c r="P52" s="19"/>
      <c r="Q52" s="19"/>
      <c r="R52" s="19"/>
      <c r="S52" s="20"/>
      <c r="T52" s="20"/>
      <c r="U52" s="20"/>
      <c r="V52" s="20"/>
    </row>
    <row r="53" spans="2:22">
      <c r="B53" s="1" t="s">
        <v>80</v>
      </c>
      <c r="C53" s="1" t="s">
        <v>81</v>
      </c>
      <c r="G53" s="19"/>
      <c r="H53" s="19"/>
      <c r="I53" s="19"/>
      <c r="J53" s="19"/>
      <c r="K53" s="19"/>
      <c r="L53" s="20"/>
      <c r="M53" s="20"/>
      <c r="N53" s="19"/>
      <c r="O53" s="19"/>
      <c r="P53" s="19"/>
      <c r="Q53" s="19"/>
      <c r="R53" s="19"/>
      <c r="S53" s="20"/>
      <c r="T53" s="20"/>
      <c r="U53" s="20" t="s">
        <v>82</v>
      </c>
      <c r="V53" s="20">
        <f>+V51</f>
        <v>-375</v>
      </c>
    </row>
    <row r="54" spans="2:22">
      <c r="B54" s="1" t="s">
        <v>71</v>
      </c>
      <c r="C54" s="1" t="s">
        <v>83</v>
      </c>
      <c r="G54" s="19"/>
      <c r="H54" s="19"/>
      <c r="I54" s="19"/>
      <c r="J54" s="19"/>
      <c r="K54" s="19"/>
      <c r="L54" s="20"/>
      <c r="M54" s="20"/>
      <c r="N54" s="19"/>
      <c r="O54" s="19"/>
      <c r="P54" s="19"/>
      <c r="Q54" s="19"/>
      <c r="R54" s="19"/>
      <c r="S54" s="20"/>
      <c r="T54" s="20"/>
      <c r="U54" s="20" t="s">
        <v>84</v>
      </c>
      <c r="V54" s="20">
        <v>210</v>
      </c>
    </row>
    <row r="55" spans="2:22">
      <c r="B55" s="1" t="s">
        <v>85</v>
      </c>
      <c r="C55" s="1" t="s">
        <v>86</v>
      </c>
      <c r="G55" s="19"/>
      <c r="H55" s="19"/>
      <c r="I55" s="19"/>
      <c r="J55" s="19"/>
      <c r="K55" s="19"/>
      <c r="L55" s="20"/>
      <c r="M55" s="20"/>
      <c r="N55" s="19"/>
      <c r="O55" s="19"/>
      <c r="P55" s="19">
        <v>0</v>
      </c>
      <c r="Q55" s="19">
        <f>+N55-P55</f>
        <v>0</v>
      </c>
      <c r="R55" s="19">
        <f>+Q55*0.3</f>
        <v>0</v>
      </c>
      <c r="S55" s="20"/>
      <c r="T55" s="20"/>
      <c r="U55" s="20"/>
      <c r="V55" s="20"/>
    </row>
    <row r="56" spans="2:22">
      <c r="B56" s="1" t="s">
        <v>66</v>
      </c>
      <c r="C56" s="1" t="s">
        <v>87</v>
      </c>
      <c r="G56" s="19"/>
      <c r="H56" s="19"/>
      <c r="I56" s="19"/>
      <c r="J56" s="19"/>
      <c r="K56" s="19"/>
      <c r="L56" s="20"/>
      <c r="M56" s="20"/>
      <c r="N56" s="19"/>
      <c r="O56" s="19"/>
      <c r="P56" s="19"/>
      <c r="Q56" s="19"/>
      <c r="R56" s="19"/>
      <c r="S56" s="20"/>
      <c r="T56" s="20"/>
      <c r="U56" s="20"/>
      <c r="V56" s="20"/>
    </row>
    <row r="57" spans="2:22">
      <c r="G57" s="19"/>
      <c r="H57" s="19"/>
      <c r="I57" s="19"/>
      <c r="J57" s="19"/>
      <c r="K57" s="19"/>
      <c r="L57" s="20"/>
      <c r="M57" s="20"/>
      <c r="N57" s="19"/>
      <c r="O57" s="19"/>
      <c r="P57" s="19"/>
      <c r="Q57" s="19"/>
      <c r="R57" s="19"/>
      <c r="S57" s="20"/>
      <c r="T57" s="20"/>
      <c r="U57" s="20"/>
      <c r="V57" s="20"/>
    </row>
    <row r="58" spans="2:22">
      <c r="B58" s="1" t="s">
        <v>29</v>
      </c>
      <c r="C58" s="6" t="s">
        <v>88</v>
      </c>
      <c r="G58" s="19"/>
      <c r="H58" s="19"/>
      <c r="I58" s="19"/>
      <c r="J58" s="19"/>
      <c r="K58" s="19"/>
      <c r="L58" s="20"/>
      <c r="M58" s="20"/>
      <c r="N58" s="19"/>
      <c r="O58" s="19"/>
      <c r="P58" s="19"/>
      <c r="Q58" s="19"/>
      <c r="R58" s="19"/>
      <c r="S58" s="20"/>
      <c r="T58" s="20"/>
      <c r="U58" s="20"/>
      <c r="V58" s="20"/>
    </row>
    <row r="59" spans="2:22">
      <c r="G59" s="19"/>
      <c r="H59" s="19"/>
      <c r="I59" s="19"/>
      <c r="J59" s="19"/>
      <c r="K59" s="19"/>
      <c r="L59" s="20"/>
      <c r="M59" s="20"/>
      <c r="N59" s="19"/>
      <c r="O59" s="19"/>
      <c r="P59" s="19"/>
      <c r="Q59" s="19"/>
      <c r="R59" s="19"/>
      <c r="S59" s="20"/>
      <c r="T59" s="20"/>
      <c r="U59" s="20"/>
      <c r="V59" s="20"/>
    </row>
    <row r="60" spans="2:22">
      <c r="B60" s="1" t="s">
        <v>29</v>
      </c>
      <c r="C60" s="6" t="s">
        <v>89</v>
      </c>
      <c r="G60" s="19"/>
      <c r="H60" s="19"/>
      <c r="I60" s="19"/>
      <c r="J60" s="19"/>
      <c r="K60" s="19"/>
      <c r="L60" s="20"/>
      <c r="M60" s="20"/>
      <c r="N60" s="19"/>
      <c r="O60" s="19"/>
      <c r="P60" s="19"/>
      <c r="Q60" s="19"/>
      <c r="R60" s="19"/>
      <c r="S60" s="20"/>
      <c r="T60" s="20"/>
      <c r="U60" s="20"/>
      <c r="V60" s="20"/>
    </row>
    <row r="61" spans="2:22">
      <c r="G61" s="19"/>
      <c r="H61" s="19"/>
      <c r="I61" s="19"/>
      <c r="J61" s="19"/>
      <c r="K61" s="19"/>
      <c r="L61" s="20"/>
      <c r="M61" s="20"/>
      <c r="N61" s="19"/>
      <c r="O61" s="19"/>
      <c r="P61" s="19"/>
      <c r="Q61" s="19"/>
      <c r="R61" s="19"/>
      <c r="S61" s="20"/>
      <c r="T61" s="20"/>
      <c r="U61" s="20"/>
      <c r="V61" s="20"/>
    </row>
    <row r="62" spans="2:22">
      <c r="B62" s="1" t="s">
        <v>90</v>
      </c>
      <c r="C62" s="6" t="s">
        <v>91</v>
      </c>
      <c r="G62" s="19"/>
      <c r="H62" s="19"/>
      <c r="I62" s="19"/>
      <c r="J62" s="19"/>
      <c r="K62" s="19"/>
      <c r="L62" s="20"/>
      <c r="M62" s="20"/>
      <c r="N62" s="19"/>
      <c r="O62" s="19"/>
      <c r="P62" s="19"/>
      <c r="Q62" s="19"/>
      <c r="R62" s="19"/>
      <c r="S62" s="20"/>
      <c r="T62" s="20"/>
      <c r="U62" s="20"/>
      <c r="V62" s="20"/>
    </row>
    <row r="63" spans="2:22">
      <c r="G63" s="19"/>
      <c r="H63" s="1"/>
      <c r="I63" s="1"/>
      <c r="J63" s="1"/>
    </row>
    <row r="64" spans="2:22">
      <c r="B64" s="1" t="s">
        <v>90</v>
      </c>
      <c r="C64" s="1" t="s">
        <v>92</v>
      </c>
      <c r="G64" s="19"/>
      <c r="H64" s="1"/>
      <c r="I64" s="1"/>
      <c r="J64" s="1"/>
    </row>
    <row r="65" spans="2:18">
      <c r="B65" s="1" t="s">
        <v>90</v>
      </c>
      <c r="C65" s="1" t="s">
        <v>93</v>
      </c>
      <c r="G65" s="19"/>
      <c r="H65" s="1"/>
      <c r="I65" s="1"/>
      <c r="J65" s="1"/>
    </row>
    <row r="66" spans="2:18">
      <c r="B66" s="1" t="s">
        <v>94</v>
      </c>
      <c r="C66" s="1" t="s">
        <v>95</v>
      </c>
      <c r="G66" s="19"/>
      <c r="H66" s="1"/>
      <c r="I66" s="1"/>
      <c r="J66" s="1"/>
    </row>
    <row r="67" spans="2:18">
      <c r="B67" s="1" t="s">
        <v>29</v>
      </c>
      <c r="C67" s="6" t="s">
        <v>96</v>
      </c>
      <c r="G67" s="19"/>
      <c r="H67" s="1"/>
      <c r="I67" s="1"/>
      <c r="J67" s="1"/>
    </row>
    <row r="68" spans="2:18">
      <c r="B68" s="1" t="s">
        <v>29</v>
      </c>
      <c r="C68" s="6" t="s">
        <v>97</v>
      </c>
      <c r="G68" s="19"/>
      <c r="H68" s="1"/>
      <c r="I68" s="1"/>
      <c r="J68" s="1"/>
    </row>
    <row r="69" spans="2:18">
      <c r="G69" s="19"/>
      <c r="H69" s="1"/>
      <c r="I69" s="1"/>
      <c r="J69" s="1"/>
    </row>
    <row r="70" spans="2:18">
      <c r="B70" s="1" t="s">
        <v>90</v>
      </c>
      <c r="C70" s="6" t="s">
        <v>98</v>
      </c>
      <c r="G70" s="19"/>
      <c r="H70" s="1"/>
      <c r="I70" s="1"/>
      <c r="J70" s="1"/>
    </row>
    <row r="71" spans="2:18">
      <c r="G71" s="19"/>
      <c r="H71" s="1"/>
      <c r="I71" s="1"/>
      <c r="J71" s="1"/>
    </row>
    <row r="72" spans="2:18">
      <c r="B72" s="1" t="s">
        <v>29</v>
      </c>
      <c r="C72" s="6" t="s">
        <v>99</v>
      </c>
      <c r="G72" s="19"/>
      <c r="H72" s="1"/>
      <c r="I72" s="1"/>
      <c r="J72" s="1"/>
    </row>
    <row r="73" spans="2:18">
      <c r="H73" s="1"/>
      <c r="I73" s="1"/>
      <c r="J73" s="1"/>
    </row>
    <row r="76" spans="2:18">
      <c r="C76" s="1" t="s">
        <v>118</v>
      </c>
      <c r="K76" s="20">
        <f>SUM(K26:K75)</f>
        <v>717</v>
      </c>
      <c r="R76" s="20">
        <f>SUM(R26:R74)</f>
        <v>222</v>
      </c>
    </row>
    <row r="77" spans="2:18">
      <c r="C77" s="1" t="s">
        <v>74</v>
      </c>
      <c r="K77" s="1">
        <v>525</v>
      </c>
      <c r="R77" s="1">
        <v>0</v>
      </c>
    </row>
    <row r="79" spans="2:18">
      <c r="C79" s="1" t="s">
        <v>78</v>
      </c>
      <c r="K79" s="1">
        <f>+K76-K77</f>
        <v>192</v>
      </c>
      <c r="R79" s="20">
        <f>+R76-R77</f>
        <v>222</v>
      </c>
    </row>
    <row r="81" spans="7:18">
      <c r="P81" s="1" t="s">
        <v>112</v>
      </c>
      <c r="Q81" s="1">
        <v>222</v>
      </c>
    </row>
    <row r="82" spans="7:18">
      <c r="P82" s="1" t="s">
        <v>84</v>
      </c>
      <c r="R82" s="1">
        <v>222</v>
      </c>
    </row>
    <row r="95" spans="7:18">
      <c r="G95" s="10"/>
      <c r="H95" s="10"/>
      <c r="I95" s="10"/>
      <c r="J95" s="10"/>
    </row>
    <row r="96" spans="7:18">
      <c r="G96" s="10"/>
      <c r="H96" s="10"/>
      <c r="I96" s="10"/>
      <c r="J96" s="10"/>
    </row>
    <row r="97" spans="4:10">
      <c r="G97" s="10"/>
      <c r="H97" s="10"/>
      <c r="I97" s="10"/>
      <c r="J97" s="10"/>
    </row>
    <row r="98" spans="4:10">
      <c r="G98" s="10"/>
      <c r="H98" s="10"/>
      <c r="I98" s="10"/>
      <c r="J98" s="10"/>
    </row>
    <row r="99" spans="4:10">
      <c r="D99" s="1" t="s">
        <v>251</v>
      </c>
      <c r="G99" s="10">
        <v>3500</v>
      </c>
      <c r="H99" s="10"/>
      <c r="I99" s="10">
        <v>4000</v>
      </c>
      <c r="J99" s="10"/>
    </row>
    <row r="100" spans="4:10">
      <c r="D100" s="1" t="s">
        <v>252</v>
      </c>
      <c r="G100" s="10">
        <v>500</v>
      </c>
      <c r="H100" s="10"/>
      <c r="I100" s="10"/>
      <c r="J100" s="10"/>
    </row>
    <row r="101" spans="4:10">
      <c r="G101" s="10"/>
      <c r="H101" s="10"/>
      <c r="I101" s="10"/>
      <c r="J101" s="10"/>
    </row>
    <row r="102" spans="4:10">
      <c r="G102" s="10"/>
      <c r="H102" s="10"/>
      <c r="I102" s="10"/>
      <c r="J102" s="10"/>
    </row>
    <row r="103" spans="4:10">
      <c r="D103" s="1" t="s">
        <v>253</v>
      </c>
      <c r="G103" s="10"/>
      <c r="H103" s="10"/>
      <c r="I103" s="10">
        <v>500</v>
      </c>
      <c r="J103" s="10"/>
    </row>
    <row r="104" spans="4:10">
      <c r="D104" s="1" t="s">
        <v>254</v>
      </c>
      <c r="G104" s="10">
        <v>500</v>
      </c>
      <c r="H104" s="10"/>
      <c r="I104" s="10"/>
      <c r="J104" s="10"/>
    </row>
    <row r="105" spans="4:10">
      <c r="G105" s="10"/>
      <c r="H105" s="10"/>
      <c r="I105" s="10"/>
      <c r="J105" s="10"/>
    </row>
    <row r="108" spans="4:10">
      <c r="E108" s="1" t="s">
        <v>109</v>
      </c>
      <c r="G108" s="10">
        <v>4000</v>
      </c>
    </row>
    <row r="109" spans="4:10">
      <c r="E109" s="1" t="s">
        <v>254</v>
      </c>
      <c r="G109" s="1">
        <v>-500</v>
      </c>
    </row>
    <row r="111" spans="4:10">
      <c r="G111" s="130">
        <f>+G108+G109</f>
        <v>3500</v>
      </c>
    </row>
  </sheetData>
  <mergeCells count="2">
    <mergeCell ref="G7:L7"/>
    <mergeCell ref="N7:S7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8E4EE-CE4E-7549-A4E9-B84D94DA2722}">
  <sheetPr>
    <tabColor rgb="FF92D050"/>
  </sheetPr>
  <dimension ref="A1:J73"/>
  <sheetViews>
    <sheetView showGridLines="0" zoomScale="162" zoomScaleNormal="70" workbookViewId="0">
      <pane xSplit="2" ySplit="6" topLeftCell="C7" activePane="bottomRight" state="frozen"/>
      <selection pane="topRight" activeCell="C21" sqref="C21"/>
      <selection pane="bottomLeft" activeCell="C21" sqref="C21"/>
      <selection pane="bottomRight" activeCell="B65" sqref="B65"/>
    </sheetView>
  </sheetViews>
  <sheetFormatPr baseColWidth="10" defaultColWidth="11.5" defaultRowHeight="13" outlineLevelRow="1"/>
  <cols>
    <col min="1" max="1" width="6.6640625" style="68" customWidth="1"/>
    <col min="2" max="2" width="53.33203125" style="68" customWidth="1"/>
    <col min="3" max="3" width="15.1640625" style="68" customWidth="1"/>
    <col min="4" max="4" width="18.5" style="66" customWidth="1"/>
    <col min="5" max="5" width="5.6640625" style="66" customWidth="1"/>
    <col min="6" max="6" width="18.5" style="66" customWidth="1"/>
    <col min="7" max="7" width="21" style="67" customWidth="1"/>
    <col min="8" max="8" width="19" style="67" customWidth="1"/>
    <col min="9" max="9" width="15" style="67" customWidth="1"/>
    <col min="10" max="10" width="11.5" style="68"/>
    <col min="11" max="12" width="13.83203125" style="68" bestFit="1" customWidth="1"/>
    <col min="13" max="16384" width="11.5" style="68"/>
  </cols>
  <sheetData>
    <row r="1" spans="1:10">
      <c r="A1" s="64"/>
      <c r="B1" s="65" t="s">
        <v>140</v>
      </c>
      <c r="C1" s="65"/>
    </row>
    <row r="2" spans="1:10">
      <c r="A2" s="64"/>
      <c r="B2" s="65" t="s">
        <v>141</v>
      </c>
      <c r="C2" s="65"/>
    </row>
    <row r="3" spans="1:10">
      <c r="A3" s="64"/>
      <c r="B3" s="69" t="s">
        <v>142</v>
      </c>
      <c r="C3" s="69"/>
    </row>
    <row r="4" spans="1:10">
      <c r="A4" s="64"/>
      <c r="B4" s="65"/>
      <c r="C4" s="65"/>
    </row>
    <row r="6" spans="1:10">
      <c r="B6" s="70"/>
      <c r="C6" s="71" t="s">
        <v>143</v>
      </c>
      <c r="D6" s="71" t="s">
        <v>105</v>
      </c>
      <c r="E6" s="71"/>
      <c r="F6" s="71" t="s">
        <v>106</v>
      </c>
      <c r="G6" s="71" t="s">
        <v>144</v>
      </c>
      <c r="H6" s="71" t="s">
        <v>145</v>
      </c>
      <c r="I6" s="71" t="s">
        <v>108</v>
      </c>
      <c r="J6" s="71" t="s">
        <v>146</v>
      </c>
    </row>
    <row r="7" spans="1:10" ht="19">
      <c r="B7" s="85" t="s">
        <v>147</v>
      </c>
      <c r="C7" s="70"/>
      <c r="D7" s="72"/>
      <c r="E7" s="72"/>
      <c r="F7" s="72"/>
    </row>
    <row r="8" spans="1:10" ht="14" outlineLevel="1">
      <c r="B8" s="83" t="s">
        <v>148</v>
      </c>
      <c r="C8" s="70" t="s">
        <v>149</v>
      </c>
      <c r="D8" s="73">
        <v>15000000</v>
      </c>
      <c r="E8" s="73"/>
      <c r="F8" s="73">
        <v>15000000</v>
      </c>
      <c r="G8" s="67" t="s">
        <v>150</v>
      </c>
      <c r="H8" s="67">
        <f>+D8+F8</f>
        <v>30000000</v>
      </c>
    </row>
    <row r="9" spans="1:10" ht="14" outlineLevel="1">
      <c r="B9" s="83" t="s">
        <v>110</v>
      </c>
      <c r="C9" s="70"/>
      <c r="D9" s="73"/>
      <c r="E9" s="73"/>
      <c r="F9" s="73">
        <v>25000000</v>
      </c>
    </row>
    <row r="10" spans="1:10" outlineLevel="1">
      <c r="B10" s="83"/>
      <c r="C10" s="70"/>
      <c r="D10" s="73"/>
      <c r="E10" s="73"/>
      <c r="F10" s="73"/>
    </row>
    <row r="11" spans="1:10" outlineLevel="1">
      <c r="B11" s="83"/>
      <c r="C11" s="70"/>
      <c r="D11" s="73"/>
      <c r="E11" s="73"/>
      <c r="F11" s="73"/>
    </row>
    <row r="12" spans="1:10" outlineLevel="1">
      <c r="B12" s="83"/>
      <c r="C12" s="70"/>
      <c r="D12" s="73"/>
      <c r="E12" s="73"/>
      <c r="F12" s="73"/>
    </row>
    <row r="13" spans="1:10" outlineLevel="1">
      <c r="B13" s="83"/>
      <c r="C13" s="70"/>
      <c r="D13" s="73"/>
      <c r="E13" s="73"/>
      <c r="F13" s="73"/>
    </row>
    <row r="14" spans="1:10" outlineLevel="1">
      <c r="B14" s="83"/>
      <c r="C14" s="70"/>
      <c r="D14" s="73"/>
      <c r="E14" s="73"/>
      <c r="F14" s="73"/>
    </row>
    <row r="15" spans="1:10" outlineLevel="1">
      <c r="B15" s="83"/>
      <c r="C15" s="70"/>
      <c r="D15" s="73"/>
      <c r="E15" s="73"/>
      <c r="F15" s="73"/>
    </row>
    <row r="16" spans="1:10" ht="14" outlineLevel="1">
      <c r="B16" s="70" t="s">
        <v>151</v>
      </c>
      <c r="C16" s="70"/>
      <c r="D16" s="74"/>
      <c r="E16" s="74"/>
      <c r="F16" s="74"/>
    </row>
    <row r="17" spans="2:10" ht="14">
      <c r="B17" s="79" t="s">
        <v>152</v>
      </c>
      <c r="C17" s="79"/>
      <c r="D17" s="80">
        <f>SUM(D8:D16)</f>
        <v>15000000</v>
      </c>
      <c r="E17" s="80"/>
      <c r="F17" s="80">
        <f>SUM(F8:F16)</f>
        <v>40000000</v>
      </c>
      <c r="G17" s="81"/>
      <c r="H17" s="81"/>
      <c r="I17" s="81"/>
      <c r="J17" s="82"/>
    </row>
    <row r="18" spans="2:10">
      <c r="B18" s="70"/>
      <c r="C18" s="70"/>
      <c r="D18" s="75"/>
      <c r="E18" s="75"/>
      <c r="F18" s="75"/>
    </row>
    <row r="19" spans="2:10" ht="19">
      <c r="B19" s="85" t="s">
        <v>153</v>
      </c>
      <c r="C19" s="70"/>
      <c r="D19" s="72"/>
      <c r="E19" s="72"/>
      <c r="F19" s="72"/>
    </row>
    <row r="20" spans="2:10" outlineLevel="1">
      <c r="B20" s="83"/>
      <c r="C20" s="70"/>
      <c r="D20" s="72"/>
      <c r="E20" s="72"/>
      <c r="F20" s="72"/>
    </row>
    <row r="21" spans="2:10" outlineLevel="1">
      <c r="B21" s="83"/>
      <c r="C21" s="70"/>
      <c r="D21" s="72"/>
      <c r="E21" s="72"/>
      <c r="F21" s="72"/>
    </row>
    <row r="22" spans="2:10" outlineLevel="1">
      <c r="B22" s="83"/>
      <c r="C22" s="70"/>
      <c r="D22" s="72"/>
      <c r="E22" s="72"/>
      <c r="F22" s="72"/>
    </row>
    <row r="23" spans="2:10" outlineLevel="1">
      <c r="B23" s="83"/>
      <c r="C23" s="70"/>
      <c r="D23" s="72"/>
      <c r="E23" s="72"/>
      <c r="F23" s="72"/>
    </row>
    <row r="24" spans="2:10" outlineLevel="1">
      <c r="B24" s="83"/>
      <c r="C24" s="70"/>
      <c r="D24" s="72"/>
      <c r="E24" s="72"/>
      <c r="F24" s="72"/>
    </row>
    <row r="25" spans="2:10" outlineLevel="1">
      <c r="B25" s="83"/>
      <c r="C25" s="70"/>
      <c r="D25" s="72"/>
      <c r="E25" s="72"/>
      <c r="F25" s="72"/>
    </row>
    <row r="26" spans="2:10" outlineLevel="1">
      <c r="B26" s="83"/>
      <c r="C26" s="70"/>
      <c r="D26" s="72"/>
      <c r="E26" s="72"/>
      <c r="F26" s="72"/>
    </row>
    <row r="27" spans="2:10" outlineLevel="1">
      <c r="B27" s="83"/>
      <c r="C27" s="70"/>
      <c r="D27" s="72"/>
      <c r="E27" s="72"/>
      <c r="F27" s="72"/>
    </row>
    <row r="28" spans="2:10" outlineLevel="1">
      <c r="B28" s="83"/>
      <c r="C28" s="70"/>
      <c r="D28" s="72"/>
      <c r="E28" s="72"/>
      <c r="F28" s="72"/>
    </row>
    <row r="29" spans="2:10" ht="14">
      <c r="B29" s="79" t="s">
        <v>154</v>
      </c>
      <c r="C29" s="79"/>
      <c r="D29" s="80">
        <f>SUM(D20:D28)</f>
        <v>0</v>
      </c>
      <c r="E29" s="80"/>
      <c r="F29" s="80">
        <f>SUM(F20:F28)</f>
        <v>0</v>
      </c>
      <c r="G29" s="81"/>
      <c r="H29" s="81"/>
      <c r="I29" s="81"/>
      <c r="J29" s="82"/>
    </row>
    <row r="30" spans="2:10" ht="14">
      <c r="B30" s="79" t="s">
        <v>155</v>
      </c>
      <c r="C30" s="79"/>
      <c r="D30" s="80">
        <f>+D17-D29</f>
        <v>15000000</v>
      </c>
      <c r="E30" s="80"/>
      <c r="F30" s="80">
        <f>+F17-F29</f>
        <v>40000000</v>
      </c>
      <c r="G30" s="81"/>
      <c r="H30" s="81"/>
      <c r="I30" s="81"/>
      <c r="J30" s="82"/>
    </row>
    <row r="31" spans="2:10">
      <c r="B31" s="70"/>
      <c r="C31" s="70"/>
      <c r="D31" s="75"/>
      <c r="E31" s="75"/>
      <c r="F31" s="75"/>
    </row>
    <row r="32" spans="2:10" ht="19">
      <c r="B32" s="85" t="s">
        <v>156</v>
      </c>
      <c r="C32" s="70"/>
      <c r="D32" s="75"/>
      <c r="E32" s="75"/>
      <c r="F32" s="75"/>
    </row>
    <row r="33" spans="2:8" outlineLevel="1">
      <c r="B33" s="83"/>
      <c r="C33" s="70"/>
      <c r="D33" s="75"/>
      <c r="E33" s="75"/>
      <c r="F33" s="75"/>
    </row>
    <row r="34" spans="2:8" outlineLevel="1">
      <c r="B34" s="83"/>
      <c r="C34" s="70"/>
      <c r="D34" s="75"/>
      <c r="E34" s="75"/>
      <c r="F34" s="75"/>
    </row>
    <row r="35" spans="2:8" outlineLevel="1">
      <c r="B35" s="83"/>
      <c r="C35" s="70"/>
      <c r="D35" s="75"/>
      <c r="E35" s="75"/>
      <c r="F35" s="75"/>
    </row>
    <row r="36" spans="2:8" outlineLevel="1">
      <c r="B36" s="83"/>
      <c r="C36" s="70"/>
      <c r="D36" s="75"/>
      <c r="E36" s="75"/>
      <c r="F36" s="75"/>
    </row>
    <row r="37" spans="2:8" outlineLevel="1">
      <c r="B37" s="83"/>
      <c r="C37" s="70"/>
      <c r="D37" s="75"/>
      <c r="E37" s="75"/>
      <c r="F37" s="75"/>
    </row>
    <row r="38" spans="2:8" outlineLevel="1">
      <c r="B38" s="83"/>
      <c r="C38" s="70"/>
      <c r="D38" s="75"/>
      <c r="E38" s="75"/>
      <c r="F38" s="75"/>
    </row>
    <row r="39" spans="2:8" outlineLevel="1">
      <c r="B39" s="83"/>
      <c r="C39" s="70"/>
      <c r="D39" s="75"/>
      <c r="E39" s="75"/>
      <c r="F39" s="75"/>
    </row>
    <row r="40" spans="2:8" outlineLevel="1">
      <c r="B40" s="83"/>
      <c r="C40" s="70"/>
      <c r="D40" s="75"/>
      <c r="E40" s="75"/>
      <c r="F40" s="75"/>
    </row>
    <row r="41" spans="2:8" outlineLevel="1">
      <c r="B41" s="83"/>
      <c r="C41" s="70"/>
      <c r="D41" s="75"/>
      <c r="E41" s="75"/>
      <c r="F41" s="75"/>
    </row>
    <row r="42" spans="2:8" outlineLevel="1">
      <c r="B42" s="83"/>
      <c r="C42" s="70"/>
      <c r="D42" s="75"/>
      <c r="E42" s="75"/>
      <c r="F42" s="75"/>
    </row>
    <row r="43" spans="2:8" outlineLevel="1">
      <c r="B43" s="83"/>
      <c r="C43" s="70"/>
      <c r="D43" s="75"/>
      <c r="E43" s="75"/>
      <c r="F43" s="75"/>
    </row>
    <row r="44" spans="2:8" outlineLevel="1">
      <c r="B44" s="83"/>
      <c r="C44" s="70"/>
      <c r="D44" s="75"/>
      <c r="E44" s="75"/>
      <c r="F44" s="75"/>
    </row>
    <row r="45" spans="2:8" outlineLevel="1">
      <c r="B45" s="83"/>
      <c r="C45" s="70"/>
      <c r="D45" s="75"/>
      <c r="E45" s="75"/>
      <c r="F45" s="75"/>
    </row>
    <row r="46" spans="2:8" outlineLevel="1">
      <c r="B46" s="83"/>
      <c r="C46" s="70"/>
      <c r="D46" s="75"/>
      <c r="E46" s="75"/>
      <c r="F46" s="75"/>
    </row>
    <row r="47" spans="2:8" ht="19">
      <c r="B47" s="85" t="s">
        <v>115</v>
      </c>
      <c r="C47" s="70"/>
      <c r="D47" s="75"/>
      <c r="E47" s="75"/>
      <c r="F47" s="75"/>
    </row>
    <row r="48" spans="2:8" outlineLevel="1">
      <c r="B48" s="83"/>
      <c r="D48" s="76"/>
      <c r="E48" s="76"/>
      <c r="F48" s="76"/>
      <c r="H48" s="77"/>
    </row>
    <row r="49" spans="2:10" outlineLevel="1">
      <c r="B49" s="83"/>
      <c r="D49" s="76"/>
      <c r="E49" s="76"/>
      <c r="F49" s="76"/>
      <c r="H49" s="77"/>
    </row>
    <row r="50" spans="2:10" outlineLevel="1">
      <c r="B50" s="83"/>
      <c r="D50" s="76"/>
      <c r="E50" s="76"/>
      <c r="F50" s="76"/>
      <c r="H50" s="77"/>
    </row>
    <row r="51" spans="2:10" outlineLevel="1">
      <c r="B51" s="83"/>
      <c r="D51" s="76"/>
      <c r="E51" s="76"/>
      <c r="F51" s="76"/>
      <c r="H51" s="77"/>
    </row>
    <row r="52" spans="2:10" outlineLevel="1">
      <c r="B52" s="83"/>
      <c r="D52" s="76"/>
      <c r="E52" s="76"/>
      <c r="F52" s="76"/>
      <c r="H52" s="77"/>
    </row>
    <row r="53" spans="2:10" ht="14">
      <c r="B53" s="79" t="s">
        <v>157</v>
      </c>
      <c r="C53" s="79"/>
      <c r="D53" s="80">
        <f>SUM(D33:D52)</f>
        <v>0</v>
      </c>
      <c r="E53" s="80"/>
      <c r="F53" s="80">
        <f>SUM(F33:F52)</f>
        <v>0</v>
      </c>
      <c r="G53" s="81"/>
      <c r="H53" s="81"/>
      <c r="I53" s="81"/>
      <c r="J53" s="82"/>
    </row>
    <row r="54" spans="2:10">
      <c r="B54" s="70"/>
      <c r="C54" s="70"/>
      <c r="D54" s="72"/>
      <c r="E54" s="72"/>
      <c r="F54" s="72"/>
      <c r="H54" s="77"/>
    </row>
    <row r="55" spans="2:10" ht="14">
      <c r="B55" s="79" t="s">
        <v>158</v>
      </c>
      <c r="C55" s="79"/>
      <c r="D55" s="80">
        <f>+D30-D53</f>
        <v>15000000</v>
      </c>
      <c r="E55" s="80"/>
      <c r="F55" s="80">
        <f>+F30-F53</f>
        <v>40000000</v>
      </c>
      <c r="G55" s="81"/>
      <c r="H55" s="81"/>
      <c r="I55" s="81"/>
      <c r="J55" s="82"/>
    </row>
    <row r="56" spans="2:10">
      <c r="B56" s="70"/>
      <c r="C56" s="70"/>
      <c r="D56" s="75"/>
      <c r="E56" s="75"/>
      <c r="F56" s="75"/>
    </row>
    <row r="57" spans="2:10" ht="14">
      <c r="B57" s="70" t="s">
        <v>159</v>
      </c>
      <c r="C57" s="70"/>
      <c r="D57" s="72"/>
      <c r="E57" s="72"/>
      <c r="F57" s="72"/>
    </row>
    <row r="58" spans="2:10" ht="14" outlineLevel="1">
      <c r="B58" s="83" t="s">
        <v>160</v>
      </c>
      <c r="C58" s="70"/>
      <c r="D58" s="73">
        <v>600000</v>
      </c>
      <c r="E58" s="73"/>
      <c r="F58" s="73">
        <v>1000000</v>
      </c>
    </row>
    <row r="59" spans="2:10" ht="14" outlineLevel="1">
      <c r="B59" s="83" t="s">
        <v>161</v>
      </c>
      <c r="C59" s="70"/>
      <c r="D59" s="73"/>
      <c r="E59" s="73"/>
      <c r="F59" s="73"/>
    </row>
    <row r="60" spans="2:10" outlineLevel="1">
      <c r="B60" s="83"/>
      <c r="C60" s="70"/>
      <c r="D60" s="73"/>
      <c r="E60" s="73"/>
      <c r="F60" s="73"/>
    </row>
    <row r="61" spans="2:10" outlineLevel="1">
      <c r="B61" s="83"/>
      <c r="C61" s="70"/>
      <c r="D61" s="73"/>
      <c r="E61" s="73"/>
      <c r="F61" s="73"/>
    </row>
    <row r="62" spans="2:10" outlineLevel="1">
      <c r="B62" s="83"/>
      <c r="C62" s="70"/>
      <c r="D62" s="73"/>
      <c r="E62" s="73"/>
      <c r="F62" s="73"/>
    </row>
    <row r="63" spans="2:10" outlineLevel="1">
      <c r="B63" s="83"/>
      <c r="C63" s="70"/>
      <c r="D63" s="73"/>
      <c r="E63" s="73"/>
      <c r="F63" s="73"/>
    </row>
    <row r="64" spans="2:10" ht="14" outlineLevel="1">
      <c r="B64" s="83" t="s">
        <v>162</v>
      </c>
      <c r="C64" s="70"/>
      <c r="D64" s="78"/>
      <c r="E64" s="78"/>
      <c r="F64" s="78"/>
    </row>
    <row r="65" spans="2:10" ht="14">
      <c r="B65" s="79" t="s">
        <v>163</v>
      </c>
      <c r="C65" s="79"/>
      <c r="D65" s="80">
        <f>SUM(D58:D64)</f>
        <v>600000</v>
      </c>
      <c r="E65" s="80"/>
      <c r="F65" s="80">
        <f>SUM(F58:F64)</f>
        <v>1000000</v>
      </c>
      <c r="G65" s="81"/>
      <c r="H65" s="81"/>
      <c r="I65" s="81"/>
      <c r="J65" s="82"/>
    </row>
    <row r="66" spans="2:10">
      <c r="B66" s="70"/>
      <c r="C66" s="70"/>
      <c r="D66" s="72"/>
      <c r="E66" s="72"/>
      <c r="F66" s="72"/>
      <c r="H66" s="77"/>
    </row>
    <row r="67" spans="2:10" ht="14">
      <c r="B67" s="79" t="s">
        <v>164</v>
      </c>
      <c r="C67" s="79"/>
      <c r="D67" s="84">
        <f>+D55-D65</f>
        <v>14400000</v>
      </c>
      <c r="E67" s="84"/>
      <c r="F67" s="84">
        <f>+F55-F65</f>
        <v>39000000</v>
      </c>
      <c r="G67" s="81"/>
      <c r="H67" s="81"/>
      <c r="I67" s="81"/>
      <c r="J67" s="82"/>
    </row>
    <row r="68" spans="2:10" ht="14">
      <c r="B68" s="70" t="s">
        <v>165</v>
      </c>
      <c r="C68" s="70"/>
      <c r="D68" s="72"/>
      <c r="E68" s="72"/>
      <c r="F68" s="72"/>
    </row>
    <row r="69" spans="2:10" ht="14">
      <c r="B69" s="70" t="s">
        <v>166</v>
      </c>
      <c r="C69" s="70"/>
      <c r="D69" s="75"/>
      <c r="E69" s="75"/>
      <c r="F69" s="75"/>
    </row>
    <row r="70" spans="2:10" ht="14">
      <c r="B70" s="70" t="s">
        <v>167</v>
      </c>
      <c r="C70" s="70"/>
      <c r="D70" s="75"/>
      <c r="E70" s="75"/>
      <c r="F70" s="75"/>
    </row>
    <row r="71" spans="2:10" ht="14">
      <c r="B71" s="79" t="s">
        <v>168</v>
      </c>
      <c r="C71" s="79"/>
      <c r="D71" s="80">
        <f>SUM(D69:D70)</f>
        <v>0</v>
      </c>
      <c r="E71" s="80"/>
      <c r="F71" s="80">
        <f>SUM(F69:F70)</f>
        <v>0</v>
      </c>
      <c r="G71" s="81"/>
      <c r="H71" s="81"/>
      <c r="I71" s="81"/>
      <c r="J71" s="82"/>
    </row>
    <row r="72" spans="2:10">
      <c r="B72" s="70"/>
      <c r="C72" s="70"/>
      <c r="D72" s="72"/>
      <c r="E72" s="72"/>
      <c r="F72" s="72"/>
    </row>
    <row r="73" spans="2:10" ht="14">
      <c r="B73" s="79" t="s">
        <v>169</v>
      </c>
      <c r="C73" s="79"/>
      <c r="D73" s="80">
        <f>+D67-D71</f>
        <v>14400000</v>
      </c>
      <c r="E73" s="80">
        <f t="shared" ref="E73:F73" si="0">+E67-E71</f>
        <v>0</v>
      </c>
      <c r="F73" s="80">
        <f t="shared" si="0"/>
        <v>39000000</v>
      </c>
      <c r="G73" s="81"/>
      <c r="H73" s="81"/>
      <c r="I73" s="81"/>
      <c r="J73" s="82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80C73-2222-BB4D-8907-7F42F92FAFF4}">
  <dimension ref="A1:AL64"/>
  <sheetViews>
    <sheetView showGridLines="0" topLeftCell="A40" zoomScale="103" workbookViewId="0">
      <selection activeCell="C63" sqref="C63"/>
    </sheetView>
  </sheetViews>
  <sheetFormatPr baseColWidth="10" defaultColWidth="10.83203125" defaultRowHeight="23"/>
  <cols>
    <col min="1" max="1" width="5" style="86" customWidth="1"/>
    <col min="2" max="2" width="6.5" style="86" customWidth="1"/>
    <col min="3" max="3" width="68.33203125" style="86" customWidth="1"/>
    <col min="4" max="4" width="10.83203125" style="86"/>
    <col min="5" max="5" width="14.5" style="86" customWidth="1"/>
    <col min="6" max="6" width="23.1640625" style="86" customWidth="1"/>
    <col min="7" max="7" width="18.5" style="86" customWidth="1"/>
    <col min="8" max="8" width="10.83203125" style="86"/>
    <col min="9" max="9" width="16.5" style="86" customWidth="1"/>
    <col min="10" max="10" width="14" style="86" customWidth="1"/>
    <col min="11" max="24" width="10.83203125" style="86"/>
    <col min="25" max="25" width="26.83203125" style="86" customWidth="1"/>
    <col min="26" max="26" width="17.33203125" style="86" bestFit="1" customWidth="1"/>
    <col min="27" max="27" width="10.83203125" style="86"/>
    <col min="28" max="28" width="30.1640625" style="104" customWidth="1"/>
    <col min="29" max="29" width="10.83203125" style="104"/>
    <col min="30" max="30" width="22.1640625" style="104" customWidth="1"/>
    <col min="31" max="31" width="10.83203125" style="86"/>
    <col min="32" max="32" width="7.5" style="86" customWidth="1"/>
    <col min="33" max="33" width="10.83203125" style="86"/>
    <col min="34" max="34" width="10.83203125" style="104"/>
    <col min="35" max="35" width="24.33203125" style="104" customWidth="1"/>
    <col min="36" max="36" width="23.33203125" style="104" customWidth="1"/>
    <col min="37" max="38" width="10.83203125" style="104"/>
    <col min="39" max="16384" width="10.83203125" style="86"/>
  </cols>
  <sheetData>
    <row r="1" spans="1:36">
      <c r="A1" s="111" t="s">
        <v>171</v>
      </c>
      <c r="B1" s="112"/>
      <c r="C1" s="112"/>
      <c r="D1" s="112"/>
      <c r="E1" s="112"/>
      <c r="F1" s="113"/>
    </row>
    <row r="2" spans="1:36">
      <c r="A2" s="114" t="s">
        <v>172</v>
      </c>
      <c r="B2" s="115"/>
      <c r="C2" s="115"/>
      <c r="D2" s="115"/>
      <c r="E2" s="115"/>
      <c r="F2" s="116"/>
    </row>
    <row r="3" spans="1:36">
      <c r="A3" s="117" t="s">
        <v>173</v>
      </c>
      <c r="B3" s="118"/>
      <c r="C3" s="118"/>
      <c r="D3" s="118"/>
      <c r="E3" s="118"/>
      <c r="F3" s="119"/>
    </row>
    <row r="6" spans="1:36">
      <c r="A6" s="87" t="s">
        <v>174</v>
      </c>
      <c r="F6" s="88"/>
      <c r="Y6" s="86" t="s">
        <v>175</v>
      </c>
      <c r="Z6" s="105">
        <v>2024</v>
      </c>
      <c r="AB6" s="104">
        <v>2000000</v>
      </c>
      <c r="AC6" s="104">
        <v>0.3</v>
      </c>
      <c r="AD6" s="104">
        <f>+AB6*AC6</f>
        <v>600000</v>
      </c>
      <c r="AF6" s="86" t="s">
        <v>176</v>
      </c>
      <c r="AI6" s="104">
        <v>600000</v>
      </c>
    </row>
    <row r="7" spans="1:36">
      <c r="AG7" s="86" t="s">
        <v>118</v>
      </c>
      <c r="AJ7" s="104">
        <v>600000</v>
      </c>
    </row>
    <row r="8" spans="1:36">
      <c r="A8" s="89" t="s">
        <v>177</v>
      </c>
      <c r="Z8" s="105"/>
    </row>
    <row r="9" spans="1:36" ht="24">
      <c r="B9" s="87" t="s">
        <v>178</v>
      </c>
      <c r="D9" s="90"/>
      <c r="E9" s="91"/>
      <c r="F9" s="90"/>
      <c r="G9" s="90"/>
      <c r="Z9" s="105"/>
    </row>
    <row r="10" spans="1:36" ht="24">
      <c r="D10" s="90"/>
      <c r="E10" s="90"/>
      <c r="F10" s="90"/>
      <c r="G10" s="90"/>
      <c r="Z10" s="105"/>
    </row>
    <row r="11" spans="1:36" ht="24">
      <c r="C11" s="86" t="s">
        <v>179</v>
      </c>
      <c r="D11" s="90"/>
      <c r="E11" s="90"/>
      <c r="F11" s="90"/>
      <c r="G11" s="90"/>
      <c r="Z11" s="105"/>
    </row>
    <row r="12" spans="1:36" ht="24">
      <c r="C12" s="86" t="s">
        <v>180</v>
      </c>
      <c r="D12" s="90"/>
      <c r="E12" s="90"/>
      <c r="F12" s="90"/>
      <c r="G12" s="90" t="s">
        <v>112</v>
      </c>
      <c r="I12" s="86" t="s">
        <v>181</v>
      </c>
      <c r="Y12" s="86" t="s">
        <v>110</v>
      </c>
      <c r="Z12" s="105">
        <v>2025</v>
      </c>
      <c r="AB12" s="104">
        <v>800000</v>
      </c>
      <c r="AD12" s="104">
        <f>+AB12*AC6</f>
        <v>240000</v>
      </c>
      <c r="AF12" s="86" t="s">
        <v>176</v>
      </c>
      <c r="AJ12" s="104">
        <v>360000</v>
      </c>
    </row>
    <row r="13" spans="1:36" ht="24">
      <c r="C13" s="86" t="s">
        <v>182</v>
      </c>
      <c r="D13" s="90"/>
      <c r="E13" s="90"/>
      <c r="F13" s="90"/>
      <c r="G13" s="90"/>
      <c r="Z13" s="105"/>
      <c r="AG13" s="86" t="s">
        <v>118</v>
      </c>
      <c r="AI13" s="104">
        <v>360000</v>
      </c>
    </row>
    <row r="14" spans="1:36" ht="24">
      <c r="C14" s="86" t="s">
        <v>183</v>
      </c>
      <c r="D14" s="90"/>
      <c r="E14" s="90"/>
      <c r="F14" s="90"/>
      <c r="G14" s="90"/>
      <c r="Z14" s="105"/>
    </row>
    <row r="15" spans="1:36" ht="24">
      <c r="C15" s="86" t="s">
        <v>184</v>
      </c>
      <c r="D15" s="90"/>
      <c r="E15" s="90"/>
      <c r="F15" s="90"/>
      <c r="G15" s="90"/>
      <c r="Z15" s="105"/>
      <c r="AB15" s="104">
        <f>+AB6-AB12</f>
        <v>1200000</v>
      </c>
      <c r="AD15" s="104">
        <f>+AD6-AD12</f>
        <v>360000</v>
      </c>
    </row>
    <row r="16" spans="1:36" ht="24">
      <c r="C16" s="86" t="s">
        <v>185</v>
      </c>
      <c r="D16" s="90"/>
      <c r="E16" s="90"/>
      <c r="F16" s="90"/>
      <c r="G16" s="90"/>
      <c r="Z16" s="105"/>
    </row>
    <row r="17" spans="1:26" ht="24">
      <c r="C17" s="86" t="s">
        <v>186</v>
      </c>
      <c r="D17" s="90"/>
      <c r="E17" s="90"/>
      <c r="F17" s="90"/>
      <c r="G17" s="90"/>
      <c r="Z17" s="105"/>
    </row>
    <row r="18" spans="1:26" ht="24">
      <c r="D18" s="90"/>
      <c r="E18" s="90"/>
      <c r="F18" s="90"/>
      <c r="G18" s="90"/>
      <c r="Z18" s="105"/>
    </row>
    <row r="19" spans="1:26" ht="24">
      <c r="D19" s="90"/>
      <c r="E19" s="90"/>
      <c r="F19" s="90"/>
      <c r="G19" s="90"/>
      <c r="Z19" s="105"/>
    </row>
    <row r="20" spans="1:26" ht="24">
      <c r="D20" s="90"/>
      <c r="E20" s="90"/>
      <c r="F20" s="90"/>
      <c r="Z20" s="105"/>
    </row>
    <row r="21" spans="1:26" ht="24">
      <c r="D21" s="90"/>
      <c r="E21" s="90"/>
      <c r="F21" s="90"/>
      <c r="Z21" s="105"/>
    </row>
    <row r="22" spans="1:26" ht="24">
      <c r="A22" s="89" t="s">
        <v>177</v>
      </c>
      <c r="D22" s="90"/>
      <c r="E22" s="90"/>
      <c r="F22" s="90"/>
      <c r="Z22" s="105"/>
    </row>
    <row r="23" spans="1:26" ht="24">
      <c r="B23" s="87" t="s">
        <v>187</v>
      </c>
      <c r="D23" s="90"/>
      <c r="E23" s="90"/>
      <c r="F23" s="90"/>
      <c r="Z23" s="105"/>
    </row>
    <row r="24" spans="1:26" ht="24">
      <c r="D24" s="90"/>
      <c r="E24" s="90"/>
      <c r="F24" s="90"/>
      <c r="Z24" s="105"/>
    </row>
    <row r="25" spans="1:26" ht="24">
      <c r="C25" s="86" t="s">
        <v>188</v>
      </c>
      <c r="D25" s="90"/>
      <c r="E25" s="90"/>
      <c r="F25" s="90"/>
    </row>
    <row r="26" spans="1:26" ht="24">
      <c r="C26" s="86" t="s">
        <v>189</v>
      </c>
      <c r="D26" s="90"/>
      <c r="E26" s="90"/>
      <c r="F26" s="90"/>
    </row>
    <row r="27" spans="1:26" ht="24">
      <c r="C27" s="94" t="s">
        <v>190</v>
      </c>
      <c r="D27" s="90"/>
      <c r="E27" s="90"/>
      <c r="F27" s="90"/>
      <c r="G27" s="90" t="s">
        <v>112</v>
      </c>
      <c r="I27" s="86" t="s">
        <v>118</v>
      </c>
    </row>
    <row r="28" spans="1:26" ht="24">
      <c r="C28" s="86" t="s">
        <v>191</v>
      </c>
      <c r="D28" s="90"/>
      <c r="E28" s="90"/>
      <c r="F28" s="90"/>
      <c r="G28" s="90"/>
    </row>
    <row r="29" spans="1:26" ht="24">
      <c r="C29" s="86" t="s">
        <v>192</v>
      </c>
      <c r="D29" s="90"/>
      <c r="E29" s="90"/>
      <c r="F29" s="90"/>
      <c r="G29" s="90"/>
    </row>
    <row r="30" spans="1:26" ht="24">
      <c r="C30" s="86" t="s">
        <v>193</v>
      </c>
      <c r="D30" s="90"/>
      <c r="E30" s="90"/>
      <c r="F30" s="90"/>
      <c r="G30" s="90"/>
    </row>
    <row r="31" spans="1:26" ht="24">
      <c r="C31" s="86" t="s">
        <v>194</v>
      </c>
      <c r="D31" s="90"/>
      <c r="E31" s="90"/>
      <c r="F31" s="90"/>
      <c r="G31" s="90"/>
    </row>
    <row r="32" spans="1:26" ht="24">
      <c r="C32" s="86" t="s">
        <v>195</v>
      </c>
      <c r="D32" s="90"/>
      <c r="E32" s="90"/>
      <c r="F32" s="90"/>
      <c r="G32" s="90"/>
    </row>
    <row r="33" spans="1:9" ht="24">
      <c r="C33" s="86" t="s">
        <v>196</v>
      </c>
      <c r="D33" s="90"/>
      <c r="E33" s="90"/>
      <c r="F33" s="90"/>
      <c r="G33" s="90"/>
    </row>
    <row r="34" spans="1:9" ht="24">
      <c r="C34" s="86" t="s">
        <v>197</v>
      </c>
      <c r="D34" s="90"/>
      <c r="E34" s="90"/>
      <c r="F34" s="90"/>
      <c r="G34" s="90"/>
    </row>
    <row r="35" spans="1:9" ht="24">
      <c r="C35" s="86" t="s">
        <v>198</v>
      </c>
      <c r="D35" s="90"/>
      <c r="E35" s="90"/>
      <c r="F35" s="90"/>
      <c r="G35" s="90"/>
    </row>
    <row r="36" spans="1:9" ht="24">
      <c r="A36" s="89" t="s">
        <v>199</v>
      </c>
      <c r="D36" s="90"/>
      <c r="E36" s="90"/>
      <c r="F36" s="90"/>
      <c r="G36" s="90"/>
    </row>
    <row r="37" spans="1:9" ht="24">
      <c r="B37" s="87" t="s">
        <v>200</v>
      </c>
      <c r="D37" s="90"/>
      <c r="E37" s="91"/>
      <c r="F37" s="90"/>
      <c r="G37" s="90"/>
    </row>
    <row r="38" spans="1:9" ht="24">
      <c r="D38" s="90"/>
      <c r="E38" s="90"/>
      <c r="F38" s="90"/>
      <c r="G38" s="90"/>
    </row>
    <row r="39" spans="1:9" ht="24">
      <c r="C39" s="86" t="s">
        <v>201</v>
      </c>
      <c r="D39" s="90"/>
      <c r="E39" s="90"/>
      <c r="F39" s="90"/>
      <c r="G39" s="90"/>
    </row>
    <row r="40" spans="1:9" ht="24">
      <c r="C40" s="95" t="s">
        <v>202</v>
      </c>
      <c r="D40" s="90"/>
      <c r="E40" s="90"/>
      <c r="F40" s="90"/>
      <c r="G40" s="90" t="s">
        <v>118</v>
      </c>
      <c r="I40" s="86" t="s">
        <v>82</v>
      </c>
    </row>
    <row r="41" spans="1:9" ht="24">
      <c r="C41" s="96" t="s">
        <v>203</v>
      </c>
      <c r="D41" s="90"/>
      <c r="E41" s="90"/>
      <c r="F41" s="90"/>
      <c r="G41" s="90"/>
    </row>
    <row r="42" spans="1:9" ht="24">
      <c r="C42" s="86" t="s">
        <v>204</v>
      </c>
      <c r="D42" s="90"/>
      <c r="E42" s="90"/>
      <c r="F42" s="90"/>
      <c r="G42" s="90"/>
    </row>
    <row r="43" spans="1:9" ht="24">
      <c r="C43" s="86" t="s">
        <v>205</v>
      </c>
      <c r="D43" s="90"/>
      <c r="E43" s="90"/>
      <c r="F43" s="90"/>
      <c r="G43" s="90"/>
    </row>
    <row r="44" spans="1:9" ht="24">
      <c r="C44" s="86" t="s">
        <v>206</v>
      </c>
      <c r="D44" s="90"/>
      <c r="E44" s="90"/>
      <c r="F44" s="90"/>
      <c r="G44" s="90"/>
    </row>
    <row r="45" spans="1:9" ht="24">
      <c r="C45" s="86" t="s">
        <v>207</v>
      </c>
      <c r="D45" s="90"/>
      <c r="E45" s="90"/>
      <c r="F45" s="90"/>
      <c r="G45" s="90"/>
    </row>
    <row r="46" spans="1:9" ht="24">
      <c r="C46" s="86" t="s">
        <v>208</v>
      </c>
      <c r="D46" s="90"/>
      <c r="E46" s="90"/>
      <c r="F46" s="90"/>
      <c r="G46" s="90"/>
    </row>
    <row r="47" spans="1:9" ht="24">
      <c r="C47" s="86" t="s">
        <v>209</v>
      </c>
      <c r="D47" s="90"/>
      <c r="E47" s="90"/>
      <c r="F47" s="90"/>
      <c r="G47" s="90"/>
    </row>
    <row r="48" spans="1:9" ht="24">
      <c r="C48" s="86" t="s">
        <v>210</v>
      </c>
      <c r="D48" s="90"/>
      <c r="E48" s="90"/>
      <c r="F48" s="90"/>
      <c r="G48" s="90"/>
    </row>
    <row r="49" spans="1:9" ht="24">
      <c r="C49" s="86" t="s">
        <v>211</v>
      </c>
      <c r="D49" s="90"/>
      <c r="E49" s="90"/>
      <c r="F49" s="90"/>
      <c r="G49" s="90"/>
    </row>
    <row r="50" spans="1:9" ht="24">
      <c r="C50" s="86" t="s">
        <v>212</v>
      </c>
      <c r="D50" s="90"/>
      <c r="E50" s="90"/>
      <c r="F50" s="90"/>
      <c r="G50" s="90"/>
    </row>
    <row r="51" spans="1:9" ht="24">
      <c r="A51" s="89" t="s">
        <v>199</v>
      </c>
      <c r="D51" s="90"/>
      <c r="E51" s="90"/>
      <c r="F51" s="90"/>
      <c r="G51" s="90"/>
    </row>
    <row r="52" spans="1:9" ht="24">
      <c r="B52" s="87" t="s">
        <v>213</v>
      </c>
      <c r="D52" s="90"/>
      <c r="E52" s="91"/>
      <c r="F52" s="90"/>
      <c r="G52" s="90"/>
    </row>
    <row r="53" spans="1:9" ht="24">
      <c r="D53" s="90"/>
      <c r="E53" s="90"/>
      <c r="F53" s="90"/>
      <c r="G53" s="90"/>
    </row>
    <row r="54" spans="1:9" ht="24">
      <c r="C54" s="86" t="s">
        <v>214</v>
      </c>
      <c r="D54" s="90"/>
      <c r="E54" s="90"/>
      <c r="F54" s="90"/>
      <c r="G54" s="90"/>
    </row>
    <row r="55" spans="1:9" ht="24">
      <c r="C55" s="86" t="s">
        <v>215</v>
      </c>
      <c r="D55" s="90"/>
      <c r="E55" s="90"/>
      <c r="F55" s="90"/>
      <c r="G55" s="90" t="s">
        <v>118</v>
      </c>
      <c r="I55" s="86" t="s">
        <v>82</v>
      </c>
    </row>
    <row r="56" spans="1:9" ht="24">
      <c r="C56" s="86" t="s">
        <v>216</v>
      </c>
      <c r="D56" s="90"/>
      <c r="E56" s="90"/>
      <c r="F56" s="90"/>
      <c r="G56" s="90"/>
    </row>
    <row r="57" spans="1:9" ht="24">
      <c r="C57" s="86" t="s">
        <v>217</v>
      </c>
      <c r="D57" s="90"/>
      <c r="E57" s="90"/>
      <c r="F57" s="90"/>
      <c r="G57" s="90"/>
    </row>
    <row r="58" spans="1:9" ht="24">
      <c r="C58" s="86" t="s">
        <v>218</v>
      </c>
      <c r="D58" s="90"/>
      <c r="E58" s="90"/>
      <c r="F58" s="90"/>
      <c r="G58" s="90" t="s">
        <v>219</v>
      </c>
    </row>
    <row r="59" spans="1:9">
      <c r="C59" s="86" t="s">
        <v>220</v>
      </c>
    </row>
    <row r="60" spans="1:9">
      <c r="C60" s="86" t="s">
        <v>221</v>
      </c>
    </row>
    <row r="63" spans="1:9">
      <c r="A63" s="87" t="s">
        <v>222</v>
      </c>
      <c r="F63" s="92"/>
    </row>
    <row r="64" spans="1:9">
      <c r="F64" s="93"/>
    </row>
  </sheetData>
  <mergeCells count="3">
    <mergeCell ref="A1:F1"/>
    <mergeCell ref="A2:F2"/>
    <mergeCell ref="A3:F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AEAD6-4252-A642-A9D7-E0AFACAA34F9}">
  <sheetPr>
    <pageSetUpPr fitToPage="1"/>
  </sheetPr>
  <dimension ref="A1:S80"/>
  <sheetViews>
    <sheetView showGridLines="0" zoomScale="150" zoomScaleNormal="90" workbookViewId="0">
      <selection activeCell="D28" sqref="D28"/>
    </sheetView>
  </sheetViews>
  <sheetFormatPr baseColWidth="10" defaultColWidth="11.5" defaultRowHeight="13"/>
  <cols>
    <col min="1" max="1" width="2.83203125" style="21" customWidth="1"/>
    <col min="2" max="2" width="21.1640625" style="21" customWidth="1"/>
    <col min="3" max="3" width="2.5" style="21" customWidth="1"/>
    <col min="4" max="4" width="23.83203125" style="23" customWidth="1"/>
    <col min="5" max="5" width="7.33203125" style="23" customWidth="1"/>
    <col min="6" max="6" width="20.83203125" style="23" customWidth="1"/>
    <col min="7" max="7" width="2" style="23" customWidth="1"/>
    <col min="8" max="8" width="18.83203125" style="23" customWidth="1"/>
    <col min="9" max="9" width="2.83203125" style="23" customWidth="1"/>
    <col min="10" max="10" width="16" style="23" customWidth="1"/>
    <col min="11" max="11" width="2.83203125" style="23" customWidth="1"/>
    <col min="12" max="13" width="11.5" style="23" customWidth="1"/>
    <col min="14" max="14" width="10.83203125" style="21"/>
    <col min="15" max="19" width="10.83203125" style="106"/>
    <col min="20" max="242" width="10.83203125" style="21"/>
    <col min="243" max="243" width="2.83203125" style="21" customWidth="1"/>
    <col min="244" max="244" width="21.1640625" style="21" customWidth="1"/>
    <col min="245" max="245" width="2.5" style="21" customWidth="1"/>
    <col min="246" max="246" width="23.83203125" style="21" customWidth="1"/>
    <col min="247" max="247" width="7.33203125" style="21" customWidth="1"/>
    <col min="248" max="248" width="20.83203125" style="21" customWidth="1"/>
    <col min="249" max="249" width="2" style="21" customWidth="1"/>
    <col min="250" max="250" width="18.83203125" style="21" customWidth="1"/>
    <col min="251" max="251" width="2.83203125" style="21" customWidth="1"/>
    <col min="252" max="252" width="16" style="21" customWidth="1"/>
    <col min="253" max="253" width="2.83203125" style="21" customWidth="1"/>
    <col min="254" max="254" width="10.83203125" style="21"/>
    <col min="255" max="255" width="12" style="21" bestFit="1" customWidth="1"/>
    <col min="256" max="498" width="10.83203125" style="21"/>
    <col min="499" max="499" width="2.83203125" style="21" customWidth="1"/>
    <col min="500" max="500" width="21.1640625" style="21" customWidth="1"/>
    <col min="501" max="501" width="2.5" style="21" customWidth="1"/>
    <col min="502" max="502" width="23.83203125" style="21" customWidth="1"/>
    <col min="503" max="503" width="7.33203125" style="21" customWidth="1"/>
    <col min="504" max="504" width="20.83203125" style="21" customWidth="1"/>
    <col min="505" max="505" width="2" style="21" customWidth="1"/>
    <col min="506" max="506" width="18.83203125" style="21" customWidth="1"/>
    <col min="507" max="507" width="2.83203125" style="21" customWidth="1"/>
    <col min="508" max="508" width="16" style="21" customWidth="1"/>
    <col min="509" max="509" width="2.83203125" style="21" customWidth="1"/>
    <col min="510" max="510" width="10.83203125" style="21"/>
    <col min="511" max="511" width="12" style="21" bestFit="1" customWidth="1"/>
    <col min="512" max="754" width="10.83203125" style="21"/>
    <col min="755" max="755" width="2.83203125" style="21" customWidth="1"/>
    <col min="756" max="756" width="21.1640625" style="21" customWidth="1"/>
    <col min="757" max="757" width="2.5" style="21" customWidth="1"/>
    <col min="758" max="758" width="23.83203125" style="21" customWidth="1"/>
    <col min="759" max="759" width="7.33203125" style="21" customWidth="1"/>
    <col min="760" max="760" width="20.83203125" style="21" customWidth="1"/>
    <col min="761" max="761" width="2" style="21" customWidth="1"/>
    <col min="762" max="762" width="18.83203125" style="21" customWidth="1"/>
    <col min="763" max="763" width="2.83203125" style="21" customWidth="1"/>
    <col min="764" max="764" width="16" style="21" customWidth="1"/>
    <col min="765" max="765" width="2.83203125" style="21" customWidth="1"/>
    <col min="766" max="766" width="10.83203125" style="21"/>
    <col min="767" max="767" width="12" style="21" bestFit="1" customWidth="1"/>
    <col min="768" max="1010" width="10.83203125" style="21"/>
    <col min="1011" max="1011" width="2.83203125" style="21" customWidth="1"/>
    <col min="1012" max="1012" width="21.1640625" style="21" customWidth="1"/>
    <col min="1013" max="1013" width="2.5" style="21" customWidth="1"/>
    <col min="1014" max="1014" width="23.83203125" style="21" customWidth="1"/>
    <col min="1015" max="1015" width="7.33203125" style="21" customWidth="1"/>
    <col min="1016" max="1016" width="20.83203125" style="21" customWidth="1"/>
    <col min="1017" max="1017" width="2" style="21" customWidth="1"/>
    <col min="1018" max="1018" width="18.83203125" style="21" customWidth="1"/>
    <col min="1019" max="1019" width="2.83203125" style="21" customWidth="1"/>
    <col min="1020" max="1020" width="16" style="21" customWidth="1"/>
    <col min="1021" max="1021" width="2.83203125" style="21" customWidth="1"/>
    <col min="1022" max="1022" width="10.83203125" style="21"/>
    <col min="1023" max="1023" width="12" style="21" bestFit="1" customWidth="1"/>
    <col min="1024" max="1266" width="10.83203125" style="21"/>
    <col min="1267" max="1267" width="2.83203125" style="21" customWidth="1"/>
    <col min="1268" max="1268" width="21.1640625" style="21" customWidth="1"/>
    <col min="1269" max="1269" width="2.5" style="21" customWidth="1"/>
    <col min="1270" max="1270" width="23.83203125" style="21" customWidth="1"/>
    <col min="1271" max="1271" width="7.33203125" style="21" customWidth="1"/>
    <col min="1272" max="1272" width="20.83203125" style="21" customWidth="1"/>
    <col min="1273" max="1273" width="2" style="21" customWidth="1"/>
    <col min="1274" max="1274" width="18.83203125" style="21" customWidth="1"/>
    <col min="1275" max="1275" width="2.83203125" style="21" customWidth="1"/>
    <col min="1276" max="1276" width="16" style="21" customWidth="1"/>
    <col min="1277" max="1277" width="2.83203125" style="21" customWidth="1"/>
    <col min="1278" max="1278" width="10.83203125" style="21"/>
    <col min="1279" max="1279" width="12" style="21" bestFit="1" customWidth="1"/>
    <col min="1280" max="1522" width="10.83203125" style="21"/>
    <col min="1523" max="1523" width="2.83203125" style="21" customWidth="1"/>
    <col min="1524" max="1524" width="21.1640625" style="21" customWidth="1"/>
    <col min="1525" max="1525" width="2.5" style="21" customWidth="1"/>
    <col min="1526" max="1526" width="23.83203125" style="21" customWidth="1"/>
    <col min="1527" max="1527" width="7.33203125" style="21" customWidth="1"/>
    <col min="1528" max="1528" width="20.83203125" style="21" customWidth="1"/>
    <col min="1529" max="1529" width="2" style="21" customWidth="1"/>
    <col min="1530" max="1530" width="18.83203125" style="21" customWidth="1"/>
    <col min="1531" max="1531" width="2.83203125" style="21" customWidth="1"/>
    <col min="1532" max="1532" width="16" style="21" customWidth="1"/>
    <col min="1533" max="1533" width="2.83203125" style="21" customWidth="1"/>
    <col min="1534" max="1534" width="10.83203125" style="21"/>
    <col min="1535" max="1535" width="12" style="21" bestFit="1" customWidth="1"/>
    <col min="1536" max="1778" width="10.83203125" style="21"/>
    <col min="1779" max="1779" width="2.83203125" style="21" customWidth="1"/>
    <col min="1780" max="1780" width="21.1640625" style="21" customWidth="1"/>
    <col min="1781" max="1781" width="2.5" style="21" customWidth="1"/>
    <col min="1782" max="1782" width="23.83203125" style="21" customWidth="1"/>
    <col min="1783" max="1783" width="7.33203125" style="21" customWidth="1"/>
    <col min="1784" max="1784" width="20.83203125" style="21" customWidth="1"/>
    <col min="1785" max="1785" width="2" style="21" customWidth="1"/>
    <col min="1786" max="1786" width="18.83203125" style="21" customWidth="1"/>
    <col min="1787" max="1787" width="2.83203125" style="21" customWidth="1"/>
    <col min="1788" max="1788" width="16" style="21" customWidth="1"/>
    <col min="1789" max="1789" width="2.83203125" style="21" customWidth="1"/>
    <col min="1790" max="1790" width="10.83203125" style="21"/>
    <col min="1791" max="1791" width="12" style="21" bestFit="1" customWidth="1"/>
    <col min="1792" max="2034" width="10.83203125" style="21"/>
    <col min="2035" max="2035" width="2.83203125" style="21" customWidth="1"/>
    <col min="2036" max="2036" width="21.1640625" style="21" customWidth="1"/>
    <col min="2037" max="2037" width="2.5" style="21" customWidth="1"/>
    <col min="2038" max="2038" width="23.83203125" style="21" customWidth="1"/>
    <col min="2039" max="2039" width="7.33203125" style="21" customWidth="1"/>
    <col min="2040" max="2040" width="20.83203125" style="21" customWidth="1"/>
    <col min="2041" max="2041" width="2" style="21" customWidth="1"/>
    <col min="2042" max="2042" width="18.83203125" style="21" customWidth="1"/>
    <col min="2043" max="2043" width="2.83203125" style="21" customWidth="1"/>
    <col min="2044" max="2044" width="16" style="21" customWidth="1"/>
    <col min="2045" max="2045" width="2.83203125" style="21" customWidth="1"/>
    <col min="2046" max="2046" width="10.83203125" style="21"/>
    <col min="2047" max="2047" width="12" style="21" bestFit="1" customWidth="1"/>
    <col min="2048" max="2290" width="10.83203125" style="21"/>
    <col min="2291" max="2291" width="2.83203125" style="21" customWidth="1"/>
    <col min="2292" max="2292" width="21.1640625" style="21" customWidth="1"/>
    <col min="2293" max="2293" width="2.5" style="21" customWidth="1"/>
    <col min="2294" max="2294" width="23.83203125" style="21" customWidth="1"/>
    <col min="2295" max="2295" width="7.33203125" style="21" customWidth="1"/>
    <col min="2296" max="2296" width="20.83203125" style="21" customWidth="1"/>
    <col min="2297" max="2297" width="2" style="21" customWidth="1"/>
    <col min="2298" max="2298" width="18.83203125" style="21" customWidth="1"/>
    <col min="2299" max="2299" width="2.83203125" style="21" customWidth="1"/>
    <col min="2300" max="2300" width="16" style="21" customWidth="1"/>
    <col min="2301" max="2301" width="2.83203125" style="21" customWidth="1"/>
    <col min="2302" max="2302" width="10.83203125" style="21"/>
    <col min="2303" max="2303" width="12" style="21" bestFit="1" customWidth="1"/>
    <col min="2304" max="2546" width="10.83203125" style="21"/>
    <col min="2547" max="2547" width="2.83203125" style="21" customWidth="1"/>
    <col min="2548" max="2548" width="21.1640625" style="21" customWidth="1"/>
    <col min="2549" max="2549" width="2.5" style="21" customWidth="1"/>
    <col min="2550" max="2550" width="23.83203125" style="21" customWidth="1"/>
    <col min="2551" max="2551" width="7.33203125" style="21" customWidth="1"/>
    <col min="2552" max="2552" width="20.83203125" style="21" customWidth="1"/>
    <col min="2553" max="2553" width="2" style="21" customWidth="1"/>
    <col min="2554" max="2554" width="18.83203125" style="21" customWidth="1"/>
    <col min="2555" max="2555" width="2.83203125" style="21" customWidth="1"/>
    <col min="2556" max="2556" width="16" style="21" customWidth="1"/>
    <col min="2557" max="2557" width="2.83203125" style="21" customWidth="1"/>
    <col min="2558" max="2558" width="10.83203125" style="21"/>
    <col min="2559" max="2559" width="12" style="21" bestFit="1" customWidth="1"/>
    <col min="2560" max="2802" width="10.83203125" style="21"/>
    <col min="2803" max="2803" width="2.83203125" style="21" customWidth="1"/>
    <col min="2804" max="2804" width="21.1640625" style="21" customWidth="1"/>
    <col min="2805" max="2805" width="2.5" style="21" customWidth="1"/>
    <col min="2806" max="2806" width="23.83203125" style="21" customWidth="1"/>
    <col min="2807" max="2807" width="7.33203125" style="21" customWidth="1"/>
    <col min="2808" max="2808" width="20.83203125" style="21" customWidth="1"/>
    <col min="2809" max="2809" width="2" style="21" customWidth="1"/>
    <col min="2810" max="2810" width="18.83203125" style="21" customWidth="1"/>
    <col min="2811" max="2811" width="2.83203125" style="21" customWidth="1"/>
    <col min="2812" max="2812" width="16" style="21" customWidth="1"/>
    <col min="2813" max="2813" width="2.83203125" style="21" customWidth="1"/>
    <col min="2814" max="2814" width="10.83203125" style="21"/>
    <col min="2815" max="2815" width="12" style="21" bestFit="1" customWidth="1"/>
    <col min="2816" max="3058" width="10.83203125" style="21"/>
    <col min="3059" max="3059" width="2.83203125" style="21" customWidth="1"/>
    <col min="3060" max="3060" width="21.1640625" style="21" customWidth="1"/>
    <col min="3061" max="3061" width="2.5" style="21" customWidth="1"/>
    <col min="3062" max="3062" width="23.83203125" style="21" customWidth="1"/>
    <col min="3063" max="3063" width="7.33203125" style="21" customWidth="1"/>
    <col min="3064" max="3064" width="20.83203125" style="21" customWidth="1"/>
    <col min="3065" max="3065" width="2" style="21" customWidth="1"/>
    <col min="3066" max="3066" width="18.83203125" style="21" customWidth="1"/>
    <col min="3067" max="3067" width="2.83203125" style="21" customWidth="1"/>
    <col min="3068" max="3068" width="16" style="21" customWidth="1"/>
    <col min="3069" max="3069" width="2.83203125" style="21" customWidth="1"/>
    <col min="3070" max="3070" width="10.83203125" style="21"/>
    <col min="3071" max="3071" width="12" style="21" bestFit="1" customWidth="1"/>
    <col min="3072" max="3314" width="10.83203125" style="21"/>
    <col min="3315" max="3315" width="2.83203125" style="21" customWidth="1"/>
    <col min="3316" max="3316" width="21.1640625" style="21" customWidth="1"/>
    <col min="3317" max="3317" width="2.5" style="21" customWidth="1"/>
    <col min="3318" max="3318" width="23.83203125" style="21" customWidth="1"/>
    <col min="3319" max="3319" width="7.33203125" style="21" customWidth="1"/>
    <col min="3320" max="3320" width="20.83203125" style="21" customWidth="1"/>
    <col min="3321" max="3321" width="2" style="21" customWidth="1"/>
    <col min="3322" max="3322" width="18.83203125" style="21" customWidth="1"/>
    <col min="3323" max="3323" width="2.83203125" style="21" customWidth="1"/>
    <col min="3324" max="3324" width="16" style="21" customWidth="1"/>
    <col min="3325" max="3325" width="2.83203125" style="21" customWidth="1"/>
    <col min="3326" max="3326" width="10.83203125" style="21"/>
    <col min="3327" max="3327" width="12" style="21" bestFit="1" customWidth="1"/>
    <col min="3328" max="3570" width="10.83203125" style="21"/>
    <col min="3571" max="3571" width="2.83203125" style="21" customWidth="1"/>
    <col min="3572" max="3572" width="21.1640625" style="21" customWidth="1"/>
    <col min="3573" max="3573" width="2.5" style="21" customWidth="1"/>
    <col min="3574" max="3574" width="23.83203125" style="21" customWidth="1"/>
    <col min="3575" max="3575" width="7.33203125" style="21" customWidth="1"/>
    <col min="3576" max="3576" width="20.83203125" style="21" customWidth="1"/>
    <col min="3577" max="3577" width="2" style="21" customWidth="1"/>
    <col min="3578" max="3578" width="18.83203125" style="21" customWidth="1"/>
    <col min="3579" max="3579" width="2.83203125" style="21" customWidth="1"/>
    <col min="3580" max="3580" width="16" style="21" customWidth="1"/>
    <col min="3581" max="3581" width="2.83203125" style="21" customWidth="1"/>
    <col min="3582" max="3582" width="10.83203125" style="21"/>
    <col min="3583" max="3583" width="12" style="21" bestFit="1" customWidth="1"/>
    <col min="3584" max="3826" width="10.83203125" style="21"/>
    <col min="3827" max="3827" width="2.83203125" style="21" customWidth="1"/>
    <col min="3828" max="3828" width="21.1640625" style="21" customWidth="1"/>
    <col min="3829" max="3829" width="2.5" style="21" customWidth="1"/>
    <col min="3830" max="3830" width="23.83203125" style="21" customWidth="1"/>
    <col min="3831" max="3831" width="7.33203125" style="21" customWidth="1"/>
    <col min="3832" max="3832" width="20.83203125" style="21" customWidth="1"/>
    <col min="3833" max="3833" width="2" style="21" customWidth="1"/>
    <col min="3834" max="3834" width="18.83203125" style="21" customWidth="1"/>
    <col min="3835" max="3835" width="2.83203125" style="21" customWidth="1"/>
    <col min="3836" max="3836" width="16" style="21" customWidth="1"/>
    <col min="3837" max="3837" width="2.83203125" style="21" customWidth="1"/>
    <col min="3838" max="3838" width="10.83203125" style="21"/>
    <col min="3839" max="3839" width="12" style="21" bestFit="1" customWidth="1"/>
    <col min="3840" max="4082" width="10.83203125" style="21"/>
    <col min="4083" max="4083" width="2.83203125" style="21" customWidth="1"/>
    <col min="4084" max="4084" width="21.1640625" style="21" customWidth="1"/>
    <col min="4085" max="4085" width="2.5" style="21" customWidth="1"/>
    <col min="4086" max="4086" width="23.83203125" style="21" customWidth="1"/>
    <col min="4087" max="4087" width="7.33203125" style="21" customWidth="1"/>
    <col min="4088" max="4088" width="20.83203125" style="21" customWidth="1"/>
    <col min="4089" max="4089" width="2" style="21" customWidth="1"/>
    <col min="4090" max="4090" width="18.83203125" style="21" customWidth="1"/>
    <col min="4091" max="4091" width="2.83203125" style="21" customWidth="1"/>
    <col min="4092" max="4092" width="16" style="21" customWidth="1"/>
    <col min="4093" max="4093" width="2.83203125" style="21" customWidth="1"/>
    <col min="4094" max="4094" width="10.83203125" style="21"/>
    <col min="4095" max="4095" width="12" style="21" bestFit="1" customWidth="1"/>
    <col min="4096" max="4338" width="10.83203125" style="21"/>
    <col min="4339" max="4339" width="2.83203125" style="21" customWidth="1"/>
    <col min="4340" max="4340" width="21.1640625" style="21" customWidth="1"/>
    <col min="4341" max="4341" width="2.5" style="21" customWidth="1"/>
    <col min="4342" max="4342" width="23.83203125" style="21" customWidth="1"/>
    <col min="4343" max="4343" width="7.33203125" style="21" customWidth="1"/>
    <col min="4344" max="4344" width="20.83203125" style="21" customWidth="1"/>
    <col min="4345" max="4345" width="2" style="21" customWidth="1"/>
    <col min="4346" max="4346" width="18.83203125" style="21" customWidth="1"/>
    <col min="4347" max="4347" width="2.83203125" style="21" customWidth="1"/>
    <col min="4348" max="4348" width="16" style="21" customWidth="1"/>
    <col min="4349" max="4349" width="2.83203125" style="21" customWidth="1"/>
    <col min="4350" max="4350" width="10.83203125" style="21"/>
    <col min="4351" max="4351" width="12" style="21" bestFit="1" customWidth="1"/>
    <col min="4352" max="4594" width="10.83203125" style="21"/>
    <col min="4595" max="4595" width="2.83203125" style="21" customWidth="1"/>
    <col min="4596" max="4596" width="21.1640625" style="21" customWidth="1"/>
    <col min="4597" max="4597" width="2.5" style="21" customWidth="1"/>
    <col min="4598" max="4598" width="23.83203125" style="21" customWidth="1"/>
    <col min="4599" max="4599" width="7.33203125" style="21" customWidth="1"/>
    <col min="4600" max="4600" width="20.83203125" style="21" customWidth="1"/>
    <col min="4601" max="4601" width="2" style="21" customWidth="1"/>
    <col min="4602" max="4602" width="18.83203125" style="21" customWidth="1"/>
    <col min="4603" max="4603" width="2.83203125" style="21" customWidth="1"/>
    <col min="4604" max="4604" width="16" style="21" customWidth="1"/>
    <col min="4605" max="4605" width="2.83203125" style="21" customWidth="1"/>
    <col min="4606" max="4606" width="10.83203125" style="21"/>
    <col min="4607" max="4607" width="12" style="21" bestFit="1" customWidth="1"/>
    <col min="4608" max="4850" width="10.83203125" style="21"/>
    <col min="4851" max="4851" width="2.83203125" style="21" customWidth="1"/>
    <col min="4852" max="4852" width="21.1640625" style="21" customWidth="1"/>
    <col min="4853" max="4853" width="2.5" style="21" customWidth="1"/>
    <col min="4854" max="4854" width="23.83203125" style="21" customWidth="1"/>
    <col min="4855" max="4855" width="7.33203125" style="21" customWidth="1"/>
    <col min="4856" max="4856" width="20.83203125" style="21" customWidth="1"/>
    <col min="4857" max="4857" width="2" style="21" customWidth="1"/>
    <col min="4858" max="4858" width="18.83203125" style="21" customWidth="1"/>
    <col min="4859" max="4859" width="2.83203125" style="21" customWidth="1"/>
    <col min="4860" max="4860" width="16" style="21" customWidth="1"/>
    <col min="4861" max="4861" width="2.83203125" style="21" customWidth="1"/>
    <col min="4862" max="4862" width="10.83203125" style="21"/>
    <col min="4863" max="4863" width="12" style="21" bestFit="1" customWidth="1"/>
    <col min="4864" max="5106" width="10.83203125" style="21"/>
    <col min="5107" max="5107" width="2.83203125" style="21" customWidth="1"/>
    <col min="5108" max="5108" width="21.1640625" style="21" customWidth="1"/>
    <col min="5109" max="5109" width="2.5" style="21" customWidth="1"/>
    <col min="5110" max="5110" width="23.83203125" style="21" customWidth="1"/>
    <col min="5111" max="5111" width="7.33203125" style="21" customWidth="1"/>
    <col min="5112" max="5112" width="20.83203125" style="21" customWidth="1"/>
    <col min="5113" max="5113" width="2" style="21" customWidth="1"/>
    <col min="5114" max="5114" width="18.83203125" style="21" customWidth="1"/>
    <col min="5115" max="5115" width="2.83203125" style="21" customWidth="1"/>
    <col min="5116" max="5116" width="16" style="21" customWidth="1"/>
    <col min="5117" max="5117" width="2.83203125" style="21" customWidth="1"/>
    <col min="5118" max="5118" width="10.83203125" style="21"/>
    <col min="5119" max="5119" width="12" style="21" bestFit="1" customWidth="1"/>
    <col min="5120" max="5362" width="10.83203125" style="21"/>
    <col min="5363" max="5363" width="2.83203125" style="21" customWidth="1"/>
    <col min="5364" max="5364" width="21.1640625" style="21" customWidth="1"/>
    <col min="5365" max="5365" width="2.5" style="21" customWidth="1"/>
    <col min="5366" max="5366" width="23.83203125" style="21" customWidth="1"/>
    <col min="5367" max="5367" width="7.33203125" style="21" customWidth="1"/>
    <col min="5368" max="5368" width="20.83203125" style="21" customWidth="1"/>
    <col min="5369" max="5369" width="2" style="21" customWidth="1"/>
    <col min="5370" max="5370" width="18.83203125" style="21" customWidth="1"/>
    <col min="5371" max="5371" width="2.83203125" style="21" customWidth="1"/>
    <col min="5372" max="5372" width="16" style="21" customWidth="1"/>
    <col min="5373" max="5373" width="2.83203125" style="21" customWidth="1"/>
    <col min="5374" max="5374" width="10.83203125" style="21"/>
    <col min="5375" max="5375" width="12" style="21" bestFit="1" customWidth="1"/>
    <col min="5376" max="5618" width="10.83203125" style="21"/>
    <col min="5619" max="5619" width="2.83203125" style="21" customWidth="1"/>
    <col min="5620" max="5620" width="21.1640625" style="21" customWidth="1"/>
    <col min="5621" max="5621" width="2.5" style="21" customWidth="1"/>
    <col min="5622" max="5622" width="23.83203125" style="21" customWidth="1"/>
    <col min="5623" max="5623" width="7.33203125" style="21" customWidth="1"/>
    <col min="5624" max="5624" width="20.83203125" style="21" customWidth="1"/>
    <col min="5625" max="5625" width="2" style="21" customWidth="1"/>
    <col min="5626" max="5626" width="18.83203125" style="21" customWidth="1"/>
    <col min="5627" max="5627" width="2.83203125" style="21" customWidth="1"/>
    <col min="5628" max="5628" width="16" style="21" customWidth="1"/>
    <col min="5629" max="5629" width="2.83203125" style="21" customWidth="1"/>
    <col min="5630" max="5630" width="10.83203125" style="21"/>
    <col min="5631" max="5631" width="12" style="21" bestFit="1" customWidth="1"/>
    <col min="5632" max="5874" width="10.83203125" style="21"/>
    <col min="5875" max="5875" width="2.83203125" style="21" customWidth="1"/>
    <col min="5876" max="5876" width="21.1640625" style="21" customWidth="1"/>
    <col min="5877" max="5877" width="2.5" style="21" customWidth="1"/>
    <col min="5878" max="5878" width="23.83203125" style="21" customWidth="1"/>
    <col min="5879" max="5879" width="7.33203125" style="21" customWidth="1"/>
    <col min="5880" max="5880" width="20.83203125" style="21" customWidth="1"/>
    <col min="5881" max="5881" width="2" style="21" customWidth="1"/>
    <col min="5882" max="5882" width="18.83203125" style="21" customWidth="1"/>
    <col min="5883" max="5883" width="2.83203125" style="21" customWidth="1"/>
    <col min="5884" max="5884" width="16" style="21" customWidth="1"/>
    <col min="5885" max="5885" width="2.83203125" style="21" customWidth="1"/>
    <col min="5886" max="5886" width="10.83203125" style="21"/>
    <col min="5887" max="5887" width="12" style="21" bestFit="1" customWidth="1"/>
    <col min="5888" max="6130" width="10.83203125" style="21"/>
    <col min="6131" max="6131" width="2.83203125" style="21" customWidth="1"/>
    <col min="6132" max="6132" width="21.1640625" style="21" customWidth="1"/>
    <col min="6133" max="6133" width="2.5" style="21" customWidth="1"/>
    <col min="6134" max="6134" width="23.83203125" style="21" customWidth="1"/>
    <col min="6135" max="6135" width="7.33203125" style="21" customWidth="1"/>
    <col min="6136" max="6136" width="20.83203125" style="21" customWidth="1"/>
    <col min="6137" max="6137" width="2" style="21" customWidth="1"/>
    <col min="6138" max="6138" width="18.83203125" style="21" customWidth="1"/>
    <col min="6139" max="6139" width="2.83203125" style="21" customWidth="1"/>
    <col min="6140" max="6140" width="16" style="21" customWidth="1"/>
    <col min="6141" max="6141" width="2.83203125" style="21" customWidth="1"/>
    <col min="6142" max="6142" width="10.83203125" style="21"/>
    <col min="6143" max="6143" width="12" style="21" bestFit="1" customWidth="1"/>
    <col min="6144" max="6386" width="10.83203125" style="21"/>
    <col min="6387" max="6387" width="2.83203125" style="21" customWidth="1"/>
    <col min="6388" max="6388" width="21.1640625" style="21" customWidth="1"/>
    <col min="6389" max="6389" width="2.5" style="21" customWidth="1"/>
    <col min="6390" max="6390" width="23.83203125" style="21" customWidth="1"/>
    <col min="6391" max="6391" width="7.33203125" style="21" customWidth="1"/>
    <col min="6392" max="6392" width="20.83203125" style="21" customWidth="1"/>
    <col min="6393" max="6393" width="2" style="21" customWidth="1"/>
    <col min="6394" max="6394" width="18.83203125" style="21" customWidth="1"/>
    <col min="6395" max="6395" width="2.83203125" style="21" customWidth="1"/>
    <col min="6396" max="6396" width="16" style="21" customWidth="1"/>
    <col min="6397" max="6397" width="2.83203125" style="21" customWidth="1"/>
    <col min="6398" max="6398" width="10.83203125" style="21"/>
    <col min="6399" max="6399" width="12" style="21" bestFit="1" customWidth="1"/>
    <col min="6400" max="6642" width="10.83203125" style="21"/>
    <col min="6643" max="6643" width="2.83203125" style="21" customWidth="1"/>
    <col min="6644" max="6644" width="21.1640625" style="21" customWidth="1"/>
    <col min="6645" max="6645" width="2.5" style="21" customWidth="1"/>
    <col min="6646" max="6646" width="23.83203125" style="21" customWidth="1"/>
    <col min="6647" max="6647" width="7.33203125" style="21" customWidth="1"/>
    <col min="6648" max="6648" width="20.83203125" style="21" customWidth="1"/>
    <col min="6649" max="6649" width="2" style="21" customWidth="1"/>
    <col min="6650" max="6650" width="18.83203125" style="21" customWidth="1"/>
    <col min="6651" max="6651" width="2.83203125" style="21" customWidth="1"/>
    <col min="6652" max="6652" width="16" style="21" customWidth="1"/>
    <col min="6653" max="6653" width="2.83203125" style="21" customWidth="1"/>
    <col min="6654" max="6654" width="10.83203125" style="21"/>
    <col min="6655" max="6655" width="12" style="21" bestFit="1" customWidth="1"/>
    <col min="6656" max="6898" width="10.83203125" style="21"/>
    <col min="6899" max="6899" width="2.83203125" style="21" customWidth="1"/>
    <col min="6900" max="6900" width="21.1640625" style="21" customWidth="1"/>
    <col min="6901" max="6901" width="2.5" style="21" customWidth="1"/>
    <col min="6902" max="6902" width="23.83203125" style="21" customWidth="1"/>
    <col min="6903" max="6903" width="7.33203125" style="21" customWidth="1"/>
    <col min="6904" max="6904" width="20.83203125" style="21" customWidth="1"/>
    <col min="6905" max="6905" width="2" style="21" customWidth="1"/>
    <col min="6906" max="6906" width="18.83203125" style="21" customWidth="1"/>
    <col min="6907" max="6907" width="2.83203125" style="21" customWidth="1"/>
    <col min="6908" max="6908" width="16" style="21" customWidth="1"/>
    <col min="6909" max="6909" width="2.83203125" style="21" customWidth="1"/>
    <col min="6910" max="6910" width="10.83203125" style="21"/>
    <col min="6911" max="6911" width="12" style="21" bestFit="1" customWidth="1"/>
    <col min="6912" max="7154" width="10.83203125" style="21"/>
    <col min="7155" max="7155" width="2.83203125" style="21" customWidth="1"/>
    <col min="7156" max="7156" width="21.1640625" style="21" customWidth="1"/>
    <col min="7157" max="7157" width="2.5" style="21" customWidth="1"/>
    <col min="7158" max="7158" width="23.83203125" style="21" customWidth="1"/>
    <col min="7159" max="7159" width="7.33203125" style="21" customWidth="1"/>
    <col min="7160" max="7160" width="20.83203125" style="21" customWidth="1"/>
    <col min="7161" max="7161" width="2" style="21" customWidth="1"/>
    <col min="7162" max="7162" width="18.83203125" style="21" customWidth="1"/>
    <col min="7163" max="7163" width="2.83203125" style="21" customWidth="1"/>
    <col min="7164" max="7164" width="16" style="21" customWidth="1"/>
    <col min="7165" max="7165" width="2.83203125" style="21" customWidth="1"/>
    <col min="7166" max="7166" width="10.83203125" style="21"/>
    <col min="7167" max="7167" width="12" style="21" bestFit="1" customWidth="1"/>
    <col min="7168" max="7410" width="10.83203125" style="21"/>
    <col min="7411" max="7411" width="2.83203125" style="21" customWidth="1"/>
    <col min="7412" max="7412" width="21.1640625" style="21" customWidth="1"/>
    <col min="7413" max="7413" width="2.5" style="21" customWidth="1"/>
    <col min="7414" max="7414" width="23.83203125" style="21" customWidth="1"/>
    <col min="7415" max="7415" width="7.33203125" style="21" customWidth="1"/>
    <col min="7416" max="7416" width="20.83203125" style="21" customWidth="1"/>
    <col min="7417" max="7417" width="2" style="21" customWidth="1"/>
    <col min="7418" max="7418" width="18.83203125" style="21" customWidth="1"/>
    <col min="7419" max="7419" width="2.83203125" style="21" customWidth="1"/>
    <col min="7420" max="7420" width="16" style="21" customWidth="1"/>
    <col min="7421" max="7421" width="2.83203125" style="21" customWidth="1"/>
    <col min="7422" max="7422" width="10.83203125" style="21"/>
    <col min="7423" max="7423" width="12" style="21" bestFit="1" customWidth="1"/>
    <col min="7424" max="7666" width="10.83203125" style="21"/>
    <col min="7667" max="7667" width="2.83203125" style="21" customWidth="1"/>
    <col min="7668" max="7668" width="21.1640625" style="21" customWidth="1"/>
    <col min="7669" max="7669" width="2.5" style="21" customWidth="1"/>
    <col min="7670" max="7670" width="23.83203125" style="21" customWidth="1"/>
    <col min="7671" max="7671" width="7.33203125" style="21" customWidth="1"/>
    <col min="7672" max="7672" width="20.83203125" style="21" customWidth="1"/>
    <col min="7673" max="7673" width="2" style="21" customWidth="1"/>
    <col min="7674" max="7674" width="18.83203125" style="21" customWidth="1"/>
    <col min="7675" max="7675" width="2.83203125" style="21" customWidth="1"/>
    <col min="7676" max="7676" width="16" style="21" customWidth="1"/>
    <col min="7677" max="7677" width="2.83203125" style="21" customWidth="1"/>
    <col min="7678" max="7678" width="10.83203125" style="21"/>
    <col min="7679" max="7679" width="12" style="21" bestFit="1" customWidth="1"/>
    <col min="7680" max="7922" width="10.83203125" style="21"/>
    <col min="7923" max="7923" width="2.83203125" style="21" customWidth="1"/>
    <col min="7924" max="7924" width="21.1640625" style="21" customWidth="1"/>
    <col min="7925" max="7925" width="2.5" style="21" customWidth="1"/>
    <col min="7926" max="7926" width="23.83203125" style="21" customWidth="1"/>
    <col min="7927" max="7927" width="7.33203125" style="21" customWidth="1"/>
    <col min="7928" max="7928" width="20.83203125" style="21" customWidth="1"/>
    <col min="7929" max="7929" width="2" style="21" customWidth="1"/>
    <col min="7930" max="7930" width="18.83203125" style="21" customWidth="1"/>
    <col min="7931" max="7931" width="2.83203125" style="21" customWidth="1"/>
    <col min="7932" max="7932" width="16" style="21" customWidth="1"/>
    <col min="7933" max="7933" width="2.83203125" style="21" customWidth="1"/>
    <col min="7934" max="7934" width="10.83203125" style="21"/>
    <col min="7935" max="7935" width="12" style="21" bestFit="1" customWidth="1"/>
    <col min="7936" max="8178" width="10.83203125" style="21"/>
    <col min="8179" max="8179" width="2.83203125" style="21" customWidth="1"/>
    <col min="8180" max="8180" width="21.1640625" style="21" customWidth="1"/>
    <col min="8181" max="8181" width="2.5" style="21" customWidth="1"/>
    <col min="8182" max="8182" width="23.83203125" style="21" customWidth="1"/>
    <col min="8183" max="8183" width="7.33203125" style="21" customWidth="1"/>
    <col min="8184" max="8184" width="20.83203125" style="21" customWidth="1"/>
    <col min="8185" max="8185" width="2" style="21" customWidth="1"/>
    <col min="8186" max="8186" width="18.83203125" style="21" customWidth="1"/>
    <col min="8187" max="8187" width="2.83203125" style="21" customWidth="1"/>
    <col min="8188" max="8188" width="16" style="21" customWidth="1"/>
    <col min="8189" max="8189" width="2.83203125" style="21" customWidth="1"/>
    <col min="8190" max="8190" width="10.83203125" style="21"/>
    <col min="8191" max="8191" width="12" style="21" bestFit="1" customWidth="1"/>
    <col min="8192" max="8434" width="10.83203125" style="21"/>
    <col min="8435" max="8435" width="2.83203125" style="21" customWidth="1"/>
    <col min="8436" max="8436" width="21.1640625" style="21" customWidth="1"/>
    <col min="8437" max="8437" width="2.5" style="21" customWidth="1"/>
    <col min="8438" max="8438" width="23.83203125" style="21" customWidth="1"/>
    <col min="8439" max="8439" width="7.33203125" style="21" customWidth="1"/>
    <col min="8440" max="8440" width="20.83203125" style="21" customWidth="1"/>
    <col min="8441" max="8441" width="2" style="21" customWidth="1"/>
    <col min="8442" max="8442" width="18.83203125" style="21" customWidth="1"/>
    <col min="8443" max="8443" width="2.83203125" style="21" customWidth="1"/>
    <col min="8444" max="8444" width="16" style="21" customWidth="1"/>
    <col min="8445" max="8445" width="2.83203125" style="21" customWidth="1"/>
    <col min="8446" max="8446" width="10.83203125" style="21"/>
    <col min="8447" max="8447" width="12" style="21" bestFit="1" customWidth="1"/>
    <col min="8448" max="8690" width="10.83203125" style="21"/>
    <col min="8691" max="8691" width="2.83203125" style="21" customWidth="1"/>
    <col min="8692" max="8692" width="21.1640625" style="21" customWidth="1"/>
    <col min="8693" max="8693" width="2.5" style="21" customWidth="1"/>
    <col min="8694" max="8694" width="23.83203125" style="21" customWidth="1"/>
    <col min="8695" max="8695" width="7.33203125" style="21" customWidth="1"/>
    <col min="8696" max="8696" width="20.83203125" style="21" customWidth="1"/>
    <col min="8697" max="8697" width="2" style="21" customWidth="1"/>
    <col min="8698" max="8698" width="18.83203125" style="21" customWidth="1"/>
    <col min="8699" max="8699" width="2.83203125" style="21" customWidth="1"/>
    <col min="8700" max="8700" width="16" style="21" customWidth="1"/>
    <col min="8701" max="8701" width="2.83203125" style="21" customWidth="1"/>
    <col min="8702" max="8702" width="10.83203125" style="21"/>
    <col min="8703" max="8703" width="12" style="21" bestFit="1" customWidth="1"/>
    <col min="8704" max="8946" width="10.83203125" style="21"/>
    <col min="8947" max="8947" width="2.83203125" style="21" customWidth="1"/>
    <col min="8948" max="8948" width="21.1640625" style="21" customWidth="1"/>
    <col min="8949" max="8949" width="2.5" style="21" customWidth="1"/>
    <col min="8950" max="8950" width="23.83203125" style="21" customWidth="1"/>
    <col min="8951" max="8951" width="7.33203125" style="21" customWidth="1"/>
    <col min="8952" max="8952" width="20.83203125" style="21" customWidth="1"/>
    <col min="8953" max="8953" width="2" style="21" customWidth="1"/>
    <col min="8954" max="8954" width="18.83203125" style="21" customWidth="1"/>
    <col min="8955" max="8955" width="2.83203125" style="21" customWidth="1"/>
    <col min="8956" max="8956" width="16" style="21" customWidth="1"/>
    <col min="8957" max="8957" width="2.83203125" style="21" customWidth="1"/>
    <col min="8958" max="8958" width="10.83203125" style="21"/>
    <col min="8959" max="8959" width="12" style="21" bestFit="1" customWidth="1"/>
    <col min="8960" max="9202" width="10.83203125" style="21"/>
    <col min="9203" max="9203" width="2.83203125" style="21" customWidth="1"/>
    <col min="9204" max="9204" width="21.1640625" style="21" customWidth="1"/>
    <col min="9205" max="9205" width="2.5" style="21" customWidth="1"/>
    <col min="9206" max="9206" width="23.83203125" style="21" customWidth="1"/>
    <col min="9207" max="9207" width="7.33203125" style="21" customWidth="1"/>
    <col min="9208" max="9208" width="20.83203125" style="21" customWidth="1"/>
    <col min="9209" max="9209" width="2" style="21" customWidth="1"/>
    <col min="9210" max="9210" width="18.83203125" style="21" customWidth="1"/>
    <col min="9211" max="9211" width="2.83203125" style="21" customWidth="1"/>
    <col min="9212" max="9212" width="16" style="21" customWidth="1"/>
    <col min="9213" max="9213" width="2.83203125" style="21" customWidth="1"/>
    <col min="9214" max="9214" width="10.83203125" style="21"/>
    <col min="9215" max="9215" width="12" style="21" bestFit="1" customWidth="1"/>
    <col min="9216" max="9458" width="10.83203125" style="21"/>
    <col min="9459" max="9459" width="2.83203125" style="21" customWidth="1"/>
    <col min="9460" max="9460" width="21.1640625" style="21" customWidth="1"/>
    <col min="9461" max="9461" width="2.5" style="21" customWidth="1"/>
    <col min="9462" max="9462" width="23.83203125" style="21" customWidth="1"/>
    <col min="9463" max="9463" width="7.33203125" style="21" customWidth="1"/>
    <col min="9464" max="9464" width="20.83203125" style="21" customWidth="1"/>
    <col min="9465" max="9465" width="2" style="21" customWidth="1"/>
    <col min="9466" max="9466" width="18.83203125" style="21" customWidth="1"/>
    <col min="9467" max="9467" width="2.83203125" style="21" customWidth="1"/>
    <col min="9468" max="9468" width="16" style="21" customWidth="1"/>
    <col min="9469" max="9469" width="2.83203125" style="21" customWidth="1"/>
    <col min="9470" max="9470" width="10.83203125" style="21"/>
    <col min="9471" max="9471" width="12" style="21" bestFit="1" customWidth="1"/>
    <col min="9472" max="9714" width="10.83203125" style="21"/>
    <col min="9715" max="9715" width="2.83203125" style="21" customWidth="1"/>
    <col min="9716" max="9716" width="21.1640625" style="21" customWidth="1"/>
    <col min="9717" max="9717" width="2.5" style="21" customWidth="1"/>
    <col min="9718" max="9718" width="23.83203125" style="21" customWidth="1"/>
    <col min="9719" max="9719" width="7.33203125" style="21" customWidth="1"/>
    <col min="9720" max="9720" width="20.83203125" style="21" customWidth="1"/>
    <col min="9721" max="9721" width="2" style="21" customWidth="1"/>
    <col min="9722" max="9722" width="18.83203125" style="21" customWidth="1"/>
    <col min="9723" max="9723" width="2.83203125" style="21" customWidth="1"/>
    <col min="9724" max="9724" width="16" style="21" customWidth="1"/>
    <col min="9725" max="9725" width="2.83203125" style="21" customWidth="1"/>
    <col min="9726" max="9726" width="10.83203125" style="21"/>
    <col min="9727" max="9727" width="12" style="21" bestFit="1" customWidth="1"/>
    <col min="9728" max="9970" width="10.83203125" style="21"/>
    <col min="9971" max="9971" width="2.83203125" style="21" customWidth="1"/>
    <col min="9972" max="9972" width="21.1640625" style="21" customWidth="1"/>
    <col min="9973" max="9973" width="2.5" style="21" customWidth="1"/>
    <col min="9974" max="9974" width="23.83203125" style="21" customWidth="1"/>
    <col min="9975" max="9975" width="7.33203125" style="21" customWidth="1"/>
    <col min="9976" max="9976" width="20.83203125" style="21" customWidth="1"/>
    <col min="9977" max="9977" width="2" style="21" customWidth="1"/>
    <col min="9978" max="9978" width="18.83203125" style="21" customWidth="1"/>
    <col min="9979" max="9979" width="2.83203125" style="21" customWidth="1"/>
    <col min="9980" max="9980" width="16" style="21" customWidth="1"/>
    <col min="9981" max="9981" width="2.83203125" style="21" customWidth="1"/>
    <col min="9982" max="9982" width="10.83203125" style="21"/>
    <col min="9983" max="9983" width="12" style="21" bestFit="1" customWidth="1"/>
    <col min="9984" max="10226" width="10.83203125" style="21"/>
    <col min="10227" max="10227" width="2.83203125" style="21" customWidth="1"/>
    <col min="10228" max="10228" width="21.1640625" style="21" customWidth="1"/>
    <col min="10229" max="10229" width="2.5" style="21" customWidth="1"/>
    <col min="10230" max="10230" width="23.83203125" style="21" customWidth="1"/>
    <col min="10231" max="10231" width="7.33203125" style="21" customWidth="1"/>
    <col min="10232" max="10232" width="20.83203125" style="21" customWidth="1"/>
    <col min="10233" max="10233" width="2" style="21" customWidth="1"/>
    <col min="10234" max="10234" width="18.83203125" style="21" customWidth="1"/>
    <col min="10235" max="10235" width="2.83203125" style="21" customWidth="1"/>
    <col min="10236" max="10236" width="16" style="21" customWidth="1"/>
    <col min="10237" max="10237" width="2.83203125" style="21" customWidth="1"/>
    <col min="10238" max="10238" width="10.83203125" style="21"/>
    <col min="10239" max="10239" width="12" style="21" bestFit="1" customWidth="1"/>
    <col min="10240" max="10482" width="10.83203125" style="21"/>
    <col min="10483" max="10483" width="2.83203125" style="21" customWidth="1"/>
    <col min="10484" max="10484" width="21.1640625" style="21" customWidth="1"/>
    <col min="10485" max="10485" width="2.5" style="21" customWidth="1"/>
    <col min="10486" max="10486" width="23.83203125" style="21" customWidth="1"/>
    <col min="10487" max="10487" width="7.33203125" style="21" customWidth="1"/>
    <col min="10488" max="10488" width="20.83203125" style="21" customWidth="1"/>
    <col min="10489" max="10489" width="2" style="21" customWidth="1"/>
    <col min="10490" max="10490" width="18.83203125" style="21" customWidth="1"/>
    <col min="10491" max="10491" width="2.83203125" style="21" customWidth="1"/>
    <col min="10492" max="10492" width="16" style="21" customWidth="1"/>
    <col min="10493" max="10493" width="2.83203125" style="21" customWidth="1"/>
    <col min="10494" max="10494" width="10.83203125" style="21"/>
    <col min="10495" max="10495" width="12" style="21" bestFit="1" customWidth="1"/>
    <col min="10496" max="10738" width="10.83203125" style="21"/>
    <col min="10739" max="10739" width="2.83203125" style="21" customWidth="1"/>
    <col min="10740" max="10740" width="21.1640625" style="21" customWidth="1"/>
    <col min="10741" max="10741" width="2.5" style="21" customWidth="1"/>
    <col min="10742" max="10742" width="23.83203125" style="21" customWidth="1"/>
    <col min="10743" max="10743" width="7.33203125" style="21" customWidth="1"/>
    <col min="10744" max="10744" width="20.83203125" style="21" customWidth="1"/>
    <col min="10745" max="10745" width="2" style="21" customWidth="1"/>
    <col min="10746" max="10746" width="18.83203125" style="21" customWidth="1"/>
    <col min="10747" max="10747" width="2.83203125" style="21" customWidth="1"/>
    <col min="10748" max="10748" width="16" style="21" customWidth="1"/>
    <col min="10749" max="10749" width="2.83203125" style="21" customWidth="1"/>
    <col min="10750" max="10750" width="10.83203125" style="21"/>
    <col min="10751" max="10751" width="12" style="21" bestFit="1" customWidth="1"/>
    <col min="10752" max="10994" width="10.83203125" style="21"/>
    <col min="10995" max="10995" width="2.83203125" style="21" customWidth="1"/>
    <col min="10996" max="10996" width="21.1640625" style="21" customWidth="1"/>
    <col min="10997" max="10997" width="2.5" style="21" customWidth="1"/>
    <col min="10998" max="10998" width="23.83203125" style="21" customWidth="1"/>
    <col min="10999" max="10999" width="7.33203125" style="21" customWidth="1"/>
    <col min="11000" max="11000" width="20.83203125" style="21" customWidth="1"/>
    <col min="11001" max="11001" width="2" style="21" customWidth="1"/>
    <col min="11002" max="11002" width="18.83203125" style="21" customWidth="1"/>
    <col min="11003" max="11003" width="2.83203125" style="21" customWidth="1"/>
    <col min="11004" max="11004" width="16" style="21" customWidth="1"/>
    <col min="11005" max="11005" width="2.83203125" style="21" customWidth="1"/>
    <col min="11006" max="11006" width="10.83203125" style="21"/>
    <col min="11007" max="11007" width="12" style="21" bestFit="1" customWidth="1"/>
    <col min="11008" max="11250" width="10.83203125" style="21"/>
    <col min="11251" max="11251" width="2.83203125" style="21" customWidth="1"/>
    <col min="11252" max="11252" width="21.1640625" style="21" customWidth="1"/>
    <col min="11253" max="11253" width="2.5" style="21" customWidth="1"/>
    <col min="11254" max="11254" width="23.83203125" style="21" customWidth="1"/>
    <col min="11255" max="11255" width="7.33203125" style="21" customWidth="1"/>
    <col min="11256" max="11256" width="20.83203125" style="21" customWidth="1"/>
    <col min="11257" max="11257" width="2" style="21" customWidth="1"/>
    <col min="11258" max="11258" width="18.83203125" style="21" customWidth="1"/>
    <col min="11259" max="11259" width="2.83203125" style="21" customWidth="1"/>
    <col min="11260" max="11260" width="16" style="21" customWidth="1"/>
    <col min="11261" max="11261" width="2.83203125" style="21" customWidth="1"/>
    <col min="11262" max="11262" width="10.83203125" style="21"/>
    <col min="11263" max="11263" width="12" style="21" bestFit="1" customWidth="1"/>
    <col min="11264" max="11506" width="10.83203125" style="21"/>
    <col min="11507" max="11507" width="2.83203125" style="21" customWidth="1"/>
    <col min="11508" max="11508" width="21.1640625" style="21" customWidth="1"/>
    <col min="11509" max="11509" width="2.5" style="21" customWidth="1"/>
    <col min="11510" max="11510" width="23.83203125" style="21" customWidth="1"/>
    <col min="11511" max="11511" width="7.33203125" style="21" customWidth="1"/>
    <col min="11512" max="11512" width="20.83203125" style="21" customWidth="1"/>
    <col min="11513" max="11513" width="2" style="21" customWidth="1"/>
    <col min="11514" max="11514" width="18.83203125" style="21" customWidth="1"/>
    <col min="11515" max="11515" width="2.83203125" style="21" customWidth="1"/>
    <col min="11516" max="11516" width="16" style="21" customWidth="1"/>
    <col min="11517" max="11517" width="2.83203125" style="21" customWidth="1"/>
    <col min="11518" max="11518" width="10.83203125" style="21"/>
    <col min="11519" max="11519" width="12" style="21" bestFit="1" customWidth="1"/>
    <col min="11520" max="11762" width="10.83203125" style="21"/>
    <col min="11763" max="11763" width="2.83203125" style="21" customWidth="1"/>
    <col min="11764" max="11764" width="21.1640625" style="21" customWidth="1"/>
    <col min="11765" max="11765" width="2.5" style="21" customWidth="1"/>
    <col min="11766" max="11766" width="23.83203125" style="21" customWidth="1"/>
    <col min="11767" max="11767" width="7.33203125" style="21" customWidth="1"/>
    <col min="11768" max="11768" width="20.83203125" style="21" customWidth="1"/>
    <col min="11769" max="11769" width="2" style="21" customWidth="1"/>
    <col min="11770" max="11770" width="18.83203125" style="21" customWidth="1"/>
    <col min="11771" max="11771" width="2.83203125" style="21" customWidth="1"/>
    <col min="11772" max="11772" width="16" style="21" customWidth="1"/>
    <col min="11773" max="11773" width="2.83203125" style="21" customWidth="1"/>
    <col min="11774" max="11774" width="10.83203125" style="21"/>
    <col min="11775" max="11775" width="12" style="21" bestFit="1" customWidth="1"/>
    <col min="11776" max="12018" width="10.83203125" style="21"/>
    <col min="12019" max="12019" width="2.83203125" style="21" customWidth="1"/>
    <col min="12020" max="12020" width="21.1640625" style="21" customWidth="1"/>
    <col min="12021" max="12021" width="2.5" style="21" customWidth="1"/>
    <col min="12022" max="12022" width="23.83203125" style="21" customWidth="1"/>
    <col min="12023" max="12023" width="7.33203125" style="21" customWidth="1"/>
    <col min="12024" max="12024" width="20.83203125" style="21" customWidth="1"/>
    <col min="12025" max="12025" width="2" style="21" customWidth="1"/>
    <col min="12026" max="12026" width="18.83203125" style="21" customWidth="1"/>
    <col min="12027" max="12027" width="2.83203125" style="21" customWidth="1"/>
    <col min="12028" max="12028" width="16" style="21" customWidth="1"/>
    <col min="12029" max="12029" width="2.83203125" style="21" customWidth="1"/>
    <col min="12030" max="12030" width="10.83203125" style="21"/>
    <col min="12031" max="12031" width="12" style="21" bestFit="1" customWidth="1"/>
    <col min="12032" max="12274" width="10.83203125" style="21"/>
    <col min="12275" max="12275" width="2.83203125" style="21" customWidth="1"/>
    <col min="12276" max="12276" width="21.1640625" style="21" customWidth="1"/>
    <col min="12277" max="12277" width="2.5" style="21" customWidth="1"/>
    <col min="12278" max="12278" width="23.83203125" style="21" customWidth="1"/>
    <col min="12279" max="12279" width="7.33203125" style="21" customWidth="1"/>
    <col min="12280" max="12280" width="20.83203125" style="21" customWidth="1"/>
    <col min="12281" max="12281" width="2" style="21" customWidth="1"/>
    <col min="12282" max="12282" width="18.83203125" style="21" customWidth="1"/>
    <col min="12283" max="12283" width="2.83203125" style="21" customWidth="1"/>
    <col min="12284" max="12284" width="16" style="21" customWidth="1"/>
    <col min="12285" max="12285" width="2.83203125" style="21" customWidth="1"/>
    <col min="12286" max="12286" width="10.83203125" style="21"/>
    <col min="12287" max="12287" width="12" style="21" bestFit="1" customWidth="1"/>
    <col min="12288" max="12530" width="10.83203125" style="21"/>
    <col min="12531" max="12531" width="2.83203125" style="21" customWidth="1"/>
    <col min="12532" max="12532" width="21.1640625" style="21" customWidth="1"/>
    <col min="12533" max="12533" width="2.5" style="21" customWidth="1"/>
    <col min="12534" max="12534" width="23.83203125" style="21" customWidth="1"/>
    <col min="12535" max="12535" width="7.33203125" style="21" customWidth="1"/>
    <col min="12536" max="12536" width="20.83203125" style="21" customWidth="1"/>
    <col min="12537" max="12537" width="2" style="21" customWidth="1"/>
    <col min="12538" max="12538" width="18.83203125" style="21" customWidth="1"/>
    <col min="12539" max="12539" width="2.83203125" style="21" customWidth="1"/>
    <col min="12540" max="12540" width="16" style="21" customWidth="1"/>
    <col min="12541" max="12541" width="2.83203125" style="21" customWidth="1"/>
    <col min="12542" max="12542" width="10.83203125" style="21"/>
    <col min="12543" max="12543" width="12" style="21" bestFit="1" customWidth="1"/>
    <col min="12544" max="12786" width="10.83203125" style="21"/>
    <col min="12787" max="12787" width="2.83203125" style="21" customWidth="1"/>
    <col min="12788" max="12788" width="21.1640625" style="21" customWidth="1"/>
    <col min="12789" max="12789" width="2.5" style="21" customWidth="1"/>
    <col min="12790" max="12790" width="23.83203125" style="21" customWidth="1"/>
    <col min="12791" max="12791" width="7.33203125" style="21" customWidth="1"/>
    <col min="12792" max="12792" width="20.83203125" style="21" customWidth="1"/>
    <col min="12793" max="12793" width="2" style="21" customWidth="1"/>
    <col min="12794" max="12794" width="18.83203125" style="21" customWidth="1"/>
    <col min="12795" max="12795" width="2.83203125" style="21" customWidth="1"/>
    <col min="12796" max="12796" width="16" style="21" customWidth="1"/>
    <col min="12797" max="12797" width="2.83203125" style="21" customWidth="1"/>
    <col min="12798" max="12798" width="10.83203125" style="21"/>
    <col min="12799" max="12799" width="12" style="21" bestFit="1" customWidth="1"/>
    <col min="12800" max="13042" width="10.83203125" style="21"/>
    <col min="13043" max="13043" width="2.83203125" style="21" customWidth="1"/>
    <col min="13044" max="13044" width="21.1640625" style="21" customWidth="1"/>
    <col min="13045" max="13045" width="2.5" style="21" customWidth="1"/>
    <col min="13046" max="13046" width="23.83203125" style="21" customWidth="1"/>
    <col min="13047" max="13047" width="7.33203125" style="21" customWidth="1"/>
    <col min="13048" max="13048" width="20.83203125" style="21" customWidth="1"/>
    <col min="13049" max="13049" width="2" style="21" customWidth="1"/>
    <col min="13050" max="13050" width="18.83203125" style="21" customWidth="1"/>
    <col min="13051" max="13051" width="2.83203125" style="21" customWidth="1"/>
    <col min="13052" max="13052" width="16" style="21" customWidth="1"/>
    <col min="13053" max="13053" width="2.83203125" style="21" customWidth="1"/>
    <col min="13054" max="13054" width="10.83203125" style="21"/>
    <col min="13055" max="13055" width="12" style="21" bestFit="1" customWidth="1"/>
    <col min="13056" max="13298" width="10.83203125" style="21"/>
    <col min="13299" max="13299" width="2.83203125" style="21" customWidth="1"/>
    <col min="13300" max="13300" width="21.1640625" style="21" customWidth="1"/>
    <col min="13301" max="13301" width="2.5" style="21" customWidth="1"/>
    <col min="13302" max="13302" width="23.83203125" style="21" customWidth="1"/>
    <col min="13303" max="13303" width="7.33203125" style="21" customWidth="1"/>
    <col min="13304" max="13304" width="20.83203125" style="21" customWidth="1"/>
    <col min="13305" max="13305" width="2" style="21" customWidth="1"/>
    <col min="13306" max="13306" width="18.83203125" style="21" customWidth="1"/>
    <col min="13307" max="13307" width="2.83203125" style="21" customWidth="1"/>
    <col min="13308" max="13308" width="16" style="21" customWidth="1"/>
    <col min="13309" max="13309" width="2.83203125" style="21" customWidth="1"/>
    <col min="13310" max="13310" width="10.83203125" style="21"/>
    <col min="13311" max="13311" width="12" style="21" bestFit="1" customWidth="1"/>
    <col min="13312" max="13554" width="10.83203125" style="21"/>
    <col min="13555" max="13555" width="2.83203125" style="21" customWidth="1"/>
    <col min="13556" max="13556" width="21.1640625" style="21" customWidth="1"/>
    <col min="13557" max="13557" width="2.5" style="21" customWidth="1"/>
    <col min="13558" max="13558" width="23.83203125" style="21" customWidth="1"/>
    <col min="13559" max="13559" width="7.33203125" style="21" customWidth="1"/>
    <col min="13560" max="13560" width="20.83203125" style="21" customWidth="1"/>
    <col min="13561" max="13561" width="2" style="21" customWidth="1"/>
    <col min="13562" max="13562" width="18.83203125" style="21" customWidth="1"/>
    <col min="13563" max="13563" width="2.83203125" style="21" customWidth="1"/>
    <col min="13564" max="13564" width="16" style="21" customWidth="1"/>
    <col min="13565" max="13565" width="2.83203125" style="21" customWidth="1"/>
    <col min="13566" max="13566" width="10.83203125" style="21"/>
    <col min="13567" max="13567" width="12" style="21" bestFit="1" customWidth="1"/>
    <col min="13568" max="13810" width="10.83203125" style="21"/>
    <col min="13811" max="13811" width="2.83203125" style="21" customWidth="1"/>
    <col min="13812" max="13812" width="21.1640625" style="21" customWidth="1"/>
    <col min="13813" max="13813" width="2.5" style="21" customWidth="1"/>
    <col min="13814" max="13814" width="23.83203125" style="21" customWidth="1"/>
    <col min="13815" max="13815" width="7.33203125" style="21" customWidth="1"/>
    <col min="13816" max="13816" width="20.83203125" style="21" customWidth="1"/>
    <col min="13817" max="13817" width="2" style="21" customWidth="1"/>
    <col min="13818" max="13818" width="18.83203125" style="21" customWidth="1"/>
    <col min="13819" max="13819" width="2.83203125" style="21" customWidth="1"/>
    <col min="13820" max="13820" width="16" style="21" customWidth="1"/>
    <col min="13821" max="13821" width="2.83203125" style="21" customWidth="1"/>
    <col min="13822" max="13822" width="10.83203125" style="21"/>
    <col min="13823" max="13823" width="12" style="21" bestFit="1" customWidth="1"/>
    <col min="13824" max="14066" width="10.83203125" style="21"/>
    <col min="14067" max="14067" width="2.83203125" style="21" customWidth="1"/>
    <col min="14068" max="14068" width="21.1640625" style="21" customWidth="1"/>
    <col min="14069" max="14069" width="2.5" style="21" customWidth="1"/>
    <col min="14070" max="14070" width="23.83203125" style="21" customWidth="1"/>
    <col min="14071" max="14071" width="7.33203125" style="21" customWidth="1"/>
    <col min="14072" max="14072" width="20.83203125" style="21" customWidth="1"/>
    <col min="14073" max="14073" width="2" style="21" customWidth="1"/>
    <col min="14074" max="14074" width="18.83203125" style="21" customWidth="1"/>
    <col min="14075" max="14075" width="2.83203125" style="21" customWidth="1"/>
    <col min="14076" max="14076" width="16" style="21" customWidth="1"/>
    <col min="14077" max="14077" width="2.83203125" style="21" customWidth="1"/>
    <col min="14078" max="14078" width="10.83203125" style="21"/>
    <col min="14079" max="14079" width="12" style="21" bestFit="1" customWidth="1"/>
    <col min="14080" max="14322" width="10.83203125" style="21"/>
    <col min="14323" max="14323" width="2.83203125" style="21" customWidth="1"/>
    <col min="14324" max="14324" width="21.1640625" style="21" customWidth="1"/>
    <col min="14325" max="14325" width="2.5" style="21" customWidth="1"/>
    <col min="14326" max="14326" width="23.83203125" style="21" customWidth="1"/>
    <col min="14327" max="14327" width="7.33203125" style="21" customWidth="1"/>
    <col min="14328" max="14328" width="20.83203125" style="21" customWidth="1"/>
    <col min="14329" max="14329" width="2" style="21" customWidth="1"/>
    <col min="14330" max="14330" width="18.83203125" style="21" customWidth="1"/>
    <col min="14331" max="14331" width="2.83203125" style="21" customWidth="1"/>
    <col min="14332" max="14332" width="16" style="21" customWidth="1"/>
    <col min="14333" max="14333" width="2.83203125" style="21" customWidth="1"/>
    <col min="14334" max="14334" width="10.83203125" style="21"/>
    <col min="14335" max="14335" width="12" style="21" bestFit="1" customWidth="1"/>
    <col min="14336" max="14578" width="10.83203125" style="21"/>
    <col min="14579" max="14579" width="2.83203125" style="21" customWidth="1"/>
    <col min="14580" max="14580" width="21.1640625" style="21" customWidth="1"/>
    <col min="14581" max="14581" width="2.5" style="21" customWidth="1"/>
    <col min="14582" max="14582" width="23.83203125" style="21" customWidth="1"/>
    <col min="14583" max="14583" width="7.33203125" style="21" customWidth="1"/>
    <col min="14584" max="14584" width="20.83203125" style="21" customWidth="1"/>
    <col min="14585" max="14585" width="2" style="21" customWidth="1"/>
    <col min="14586" max="14586" width="18.83203125" style="21" customWidth="1"/>
    <col min="14587" max="14587" width="2.83203125" style="21" customWidth="1"/>
    <col min="14588" max="14588" width="16" style="21" customWidth="1"/>
    <col min="14589" max="14589" width="2.83203125" style="21" customWidth="1"/>
    <col min="14590" max="14590" width="10.83203125" style="21"/>
    <col min="14591" max="14591" width="12" style="21" bestFit="1" customWidth="1"/>
    <col min="14592" max="14834" width="10.83203125" style="21"/>
    <col min="14835" max="14835" width="2.83203125" style="21" customWidth="1"/>
    <col min="14836" max="14836" width="21.1640625" style="21" customWidth="1"/>
    <col min="14837" max="14837" width="2.5" style="21" customWidth="1"/>
    <col min="14838" max="14838" width="23.83203125" style="21" customWidth="1"/>
    <col min="14839" max="14839" width="7.33203125" style="21" customWidth="1"/>
    <col min="14840" max="14840" width="20.83203125" style="21" customWidth="1"/>
    <col min="14841" max="14841" width="2" style="21" customWidth="1"/>
    <col min="14842" max="14842" width="18.83203125" style="21" customWidth="1"/>
    <col min="14843" max="14843" width="2.83203125" style="21" customWidth="1"/>
    <col min="14844" max="14844" width="16" style="21" customWidth="1"/>
    <col min="14845" max="14845" width="2.83203125" style="21" customWidth="1"/>
    <col min="14846" max="14846" width="10.83203125" style="21"/>
    <col min="14847" max="14847" width="12" style="21" bestFit="1" customWidth="1"/>
    <col min="14848" max="15090" width="10.83203125" style="21"/>
    <col min="15091" max="15091" width="2.83203125" style="21" customWidth="1"/>
    <col min="15092" max="15092" width="21.1640625" style="21" customWidth="1"/>
    <col min="15093" max="15093" width="2.5" style="21" customWidth="1"/>
    <col min="15094" max="15094" width="23.83203125" style="21" customWidth="1"/>
    <col min="15095" max="15095" width="7.33203125" style="21" customWidth="1"/>
    <col min="15096" max="15096" width="20.83203125" style="21" customWidth="1"/>
    <col min="15097" max="15097" width="2" style="21" customWidth="1"/>
    <col min="15098" max="15098" width="18.83203125" style="21" customWidth="1"/>
    <col min="15099" max="15099" width="2.83203125" style="21" customWidth="1"/>
    <col min="15100" max="15100" width="16" style="21" customWidth="1"/>
    <col min="15101" max="15101" width="2.83203125" style="21" customWidth="1"/>
    <col min="15102" max="15102" width="10.83203125" style="21"/>
    <col min="15103" max="15103" width="12" style="21" bestFit="1" customWidth="1"/>
    <col min="15104" max="15346" width="10.83203125" style="21"/>
    <col min="15347" max="15347" width="2.83203125" style="21" customWidth="1"/>
    <col min="15348" max="15348" width="21.1640625" style="21" customWidth="1"/>
    <col min="15349" max="15349" width="2.5" style="21" customWidth="1"/>
    <col min="15350" max="15350" width="23.83203125" style="21" customWidth="1"/>
    <col min="15351" max="15351" width="7.33203125" style="21" customWidth="1"/>
    <col min="15352" max="15352" width="20.83203125" style="21" customWidth="1"/>
    <col min="15353" max="15353" width="2" style="21" customWidth="1"/>
    <col min="15354" max="15354" width="18.83203125" style="21" customWidth="1"/>
    <col min="15355" max="15355" width="2.83203125" style="21" customWidth="1"/>
    <col min="15356" max="15356" width="16" style="21" customWidth="1"/>
    <col min="15357" max="15357" width="2.83203125" style="21" customWidth="1"/>
    <col min="15358" max="15358" width="10.83203125" style="21"/>
    <col min="15359" max="15359" width="12" style="21" bestFit="1" customWidth="1"/>
    <col min="15360" max="15602" width="10.83203125" style="21"/>
    <col min="15603" max="15603" width="2.83203125" style="21" customWidth="1"/>
    <col min="15604" max="15604" width="21.1640625" style="21" customWidth="1"/>
    <col min="15605" max="15605" width="2.5" style="21" customWidth="1"/>
    <col min="15606" max="15606" width="23.83203125" style="21" customWidth="1"/>
    <col min="15607" max="15607" width="7.33203125" style="21" customWidth="1"/>
    <col min="15608" max="15608" width="20.83203125" style="21" customWidth="1"/>
    <col min="15609" max="15609" width="2" style="21" customWidth="1"/>
    <col min="15610" max="15610" width="18.83203125" style="21" customWidth="1"/>
    <col min="15611" max="15611" width="2.83203125" style="21" customWidth="1"/>
    <col min="15612" max="15612" width="16" style="21" customWidth="1"/>
    <col min="15613" max="15613" width="2.83203125" style="21" customWidth="1"/>
    <col min="15614" max="15614" width="10.83203125" style="21"/>
    <col min="15615" max="15615" width="12" style="21" bestFit="1" customWidth="1"/>
    <col min="15616" max="15858" width="10.83203125" style="21"/>
    <col min="15859" max="15859" width="2.83203125" style="21" customWidth="1"/>
    <col min="15860" max="15860" width="21.1640625" style="21" customWidth="1"/>
    <col min="15861" max="15861" width="2.5" style="21" customWidth="1"/>
    <col min="15862" max="15862" width="23.83203125" style="21" customWidth="1"/>
    <col min="15863" max="15863" width="7.33203125" style="21" customWidth="1"/>
    <col min="15864" max="15864" width="20.83203125" style="21" customWidth="1"/>
    <col min="15865" max="15865" width="2" style="21" customWidth="1"/>
    <col min="15866" max="15866" width="18.83203125" style="21" customWidth="1"/>
    <col min="15867" max="15867" width="2.83203125" style="21" customWidth="1"/>
    <col min="15868" max="15868" width="16" style="21" customWidth="1"/>
    <col min="15869" max="15869" width="2.83203125" style="21" customWidth="1"/>
    <col min="15870" max="15870" width="10.83203125" style="21"/>
    <col min="15871" max="15871" width="12" style="21" bestFit="1" customWidth="1"/>
    <col min="15872" max="16114" width="10.83203125" style="21"/>
    <col min="16115" max="16115" width="2.83203125" style="21" customWidth="1"/>
    <col min="16116" max="16116" width="21.1640625" style="21" customWidth="1"/>
    <col min="16117" max="16117" width="2.5" style="21" customWidth="1"/>
    <col min="16118" max="16118" width="23.83203125" style="21" customWidth="1"/>
    <col min="16119" max="16119" width="7.33203125" style="21" customWidth="1"/>
    <col min="16120" max="16120" width="20.83203125" style="21" customWidth="1"/>
    <col min="16121" max="16121" width="2" style="21" customWidth="1"/>
    <col min="16122" max="16122" width="18.83203125" style="21" customWidth="1"/>
    <col min="16123" max="16123" width="2.83203125" style="21" customWidth="1"/>
    <col min="16124" max="16124" width="16" style="21" customWidth="1"/>
    <col min="16125" max="16125" width="2.83203125" style="21" customWidth="1"/>
    <col min="16126" max="16126" width="10.83203125" style="21"/>
    <col min="16127" max="16127" width="12" style="21" bestFit="1" customWidth="1"/>
    <col min="16128" max="16370" width="10.83203125" style="21"/>
    <col min="16371" max="16384" width="10.83203125" style="21" customWidth="1"/>
  </cols>
  <sheetData>
    <row r="1" spans="1:19" ht="23">
      <c r="B1" s="22" t="s">
        <v>100</v>
      </c>
    </row>
    <row r="2" spans="1:19" ht="23">
      <c r="B2" s="22" t="s">
        <v>101</v>
      </c>
      <c r="F2" s="23" t="s">
        <v>102</v>
      </c>
    </row>
    <row r="3" spans="1:19" ht="14" thickBot="1">
      <c r="B3" s="24"/>
      <c r="C3" s="24"/>
      <c r="D3" s="25"/>
      <c r="F3" s="23">
        <v>800</v>
      </c>
    </row>
    <row r="5" spans="1:19" ht="16">
      <c r="A5" s="26" t="s">
        <v>103</v>
      </c>
      <c r="F5" s="23" t="s">
        <v>228</v>
      </c>
    </row>
    <row r="6" spans="1:19">
      <c r="D6" s="23" t="s">
        <v>229</v>
      </c>
    </row>
    <row r="7" spans="1:19" s="27" customFormat="1" ht="20" customHeight="1">
      <c r="A7" s="107" t="s">
        <v>104</v>
      </c>
      <c r="B7" s="107"/>
      <c r="D7" s="28" t="s">
        <v>105</v>
      </c>
      <c r="E7" s="29"/>
      <c r="F7" s="28" t="s">
        <v>106</v>
      </c>
      <c r="G7" s="30"/>
      <c r="H7" s="28" t="s">
        <v>107</v>
      </c>
      <c r="I7" s="30"/>
      <c r="J7" s="28" t="s">
        <v>108</v>
      </c>
      <c r="K7" s="30"/>
      <c r="L7" s="30" t="s">
        <v>231</v>
      </c>
      <c r="M7" s="30"/>
      <c r="N7" s="27" t="s">
        <v>226</v>
      </c>
      <c r="O7" s="122"/>
      <c r="P7" s="122">
        <v>1500</v>
      </c>
      <c r="Q7" s="122"/>
      <c r="R7" s="122"/>
      <c r="S7" s="122"/>
    </row>
    <row r="8" spans="1:19" ht="20" customHeight="1">
      <c r="B8" s="31" t="s">
        <v>109</v>
      </c>
      <c r="D8" s="32">
        <v>4000</v>
      </c>
      <c r="E8" s="33"/>
      <c r="F8" s="32">
        <v>4000</v>
      </c>
      <c r="G8" s="34"/>
      <c r="H8" s="32"/>
      <c r="I8" s="34"/>
      <c r="J8" s="32"/>
    </row>
    <row r="9" spans="1:19" ht="20" customHeight="1">
      <c r="B9" s="31" t="s">
        <v>110</v>
      </c>
      <c r="D9" s="32"/>
      <c r="E9" s="33"/>
      <c r="F9" s="120">
        <v>1500</v>
      </c>
      <c r="G9" s="34"/>
      <c r="H9" s="32">
        <f>+D9-F9</f>
        <v>-1500</v>
      </c>
      <c r="I9" s="34"/>
      <c r="J9" s="32" t="s">
        <v>111</v>
      </c>
      <c r="L9" s="23" t="s">
        <v>232</v>
      </c>
      <c r="N9" s="21" t="s">
        <v>227</v>
      </c>
    </row>
    <row r="10" spans="1:19" ht="20" customHeight="1">
      <c r="B10" s="31"/>
      <c r="D10" s="32"/>
      <c r="E10" s="33"/>
      <c r="F10" s="32"/>
      <c r="G10" s="34"/>
      <c r="H10" s="32"/>
      <c r="I10" s="34"/>
      <c r="J10" s="35"/>
    </row>
    <row r="11" spans="1:19" ht="20" customHeight="1">
      <c r="B11" s="31" t="s">
        <v>113</v>
      </c>
      <c r="D11" s="35">
        <v>2000</v>
      </c>
      <c r="E11" s="33"/>
      <c r="F11" s="32">
        <v>2000</v>
      </c>
      <c r="G11" s="34"/>
      <c r="H11" s="32"/>
      <c r="I11" s="34"/>
      <c r="J11" s="35"/>
    </row>
    <row r="12" spans="1:19" ht="20" customHeight="1">
      <c r="B12" s="31" t="s">
        <v>114</v>
      </c>
      <c r="D12" s="32">
        <v>800</v>
      </c>
      <c r="E12" s="33"/>
      <c r="F12" s="32">
        <v>800</v>
      </c>
      <c r="G12" s="34"/>
      <c r="H12" s="32"/>
      <c r="I12" s="34"/>
      <c r="J12" s="32"/>
    </row>
    <row r="13" spans="1:19" ht="20" customHeight="1">
      <c r="B13" s="31"/>
      <c r="D13" s="32"/>
      <c r="E13" s="33"/>
      <c r="F13" s="32"/>
      <c r="G13" s="34"/>
      <c r="H13" s="32"/>
      <c r="I13" s="34"/>
      <c r="J13" s="35"/>
    </row>
    <row r="14" spans="1:19" ht="20" customHeight="1">
      <c r="B14" s="31"/>
      <c r="D14" s="32"/>
      <c r="E14" s="33"/>
      <c r="F14" s="32"/>
      <c r="G14" s="34"/>
      <c r="H14" s="32"/>
      <c r="I14" s="34"/>
      <c r="J14" s="32"/>
    </row>
    <row r="15" spans="1:19" ht="20" customHeight="1">
      <c r="B15" s="31"/>
      <c r="D15" s="32"/>
      <c r="E15" s="33"/>
      <c r="F15" s="32"/>
      <c r="G15" s="34"/>
      <c r="H15" s="32"/>
      <c r="I15" s="34"/>
      <c r="J15" s="35"/>
    </row>
    <row r="16" spans="1:19" ht="20" hidden="1" customHeight="1">
      <c r="B16" s="31"/>
      <c r="D16" s="32"/>
      <c r="E16" s="33"/>
      <c r="F16" s="32"/>
      <c r="G16" s="34"/>
      <c r="H16" s="32"/>
      <c r="I16" s="34"/>
      <c r="J16" s="32"/>
    </row>
    <row r="17" spans="2:19" ht="20" hidden="1" customHeight="1">
      <c r="B17" s="31"/>
      <c r="D17" s="32"/>
      <c r="E17" s="33"/>
      <c r="F17" s="32"/>
      <c r="G17" s="34"/>
      <c r="H17" s="32"/>
      <c r="I17" s="34"/>
      <c r="J17" s="32"/>
    </row>
    <row r="18" spans="2:19" ht="20" hidden="1" customHeight="1">
      <c r="B18" s="31"/>
      <c r="D18" s="32"/>
      <c r="E18" s="33"/>
      <c r="F18" s="32"/>
      <c r="G18" s="34"/>
      <c r="H18" s="32"/>
      <c r="I18" s="34"/>
      <c r="J18" s="32"/>
    </row>
    <row r="19" spans="2:19" ht="20" hidden="1" customHeight="1">
      <c r="B19" s="31"/>
      <c r="D19" s="32"/>
      <c r="E19" s="33"/>
      <c r="F19" s="32"/>
      <c r="G19" s="34"/>
      <c r="H19" s="32"/>
      <c r="I19" s="34"/>
      <c r="J19" s="35"/>
      <c r="L19" s="23">
        <f>SUM(H15:H18)</f>
        <v>0</v>
      </c>
    </row>
    <row r="20" spans="2:19" ht="20" hidden="1" customHeight="1">
      <c r="B20" s="31"/>
      <c r="D20" s="32"/>
      <c r="E20" s="33"/>
      <c r="F20" s="32"/>
      <c r="G20" s="34"/>
      <c r="H20" s="32"/>
      <c r="I20" s="34"/>
      <c r="J20" s="35"/>
    </row>
    <row r="21" spans="2:19" ht="20" hidden="1" customHeight="1">
      <c r="B21" s="31"/>
      <c r="D21" s="32"/>
      <c r="E21" s="33"/>
      <c r="F21" s="32"/>
      <c r="G21" s="34"/>
      <c r="H21" s="32"/>
      <c r="I21" s="34"/>
      <c r="J21" s="35"/>
    </row>
    <row r="22" spans="2:19" ht="20" customHeight="1">
      <c r="B22" s="31"/>
      <c r="D22" s="32"/>
      <c r="E22" s="33"/>
      <c r="F22" s="32"/>
      <c r="G22" s="34"/>
      <c r="H22" s="32"/>
      <c r="I22" s="34"/>
      <c r="J22" s="35"/>
    </row>
    <row r="23" spans="2:19" ht="20" customHeight="1">
      <c r="B23" s="31"/>
      <c r="D23" s="32"/>
      <c r="E23" s="33"/>
      <c r="F23" s="35"/>
      <c r="G23" s="34"/>
      <c r="H23" s="32"/>
      <c r="I23" s="34"/>
      <c r="J23" s="32"/>
    </row>
    <row r="24" spans="2:19" ht="20" customHeight="1">
      <c r="B24" s="31"/>
      <c r="D24" s="32"/>
      <c r="E24" s="33"/>
      <c r="F24" s="35"/>
      <c r="G24" s="34"/>
      <c r="H24" s="36"/>
      <c r="I24" s="34"/>
      <c r="J24" s="36"/>
      <c r="O24" s="106" t="s">
        <v>233</v>
      </c>
      <c r="R24" s="106">
        <v>450</v>
      </c>
    </row>
    <row r="25" spans="2:19" ht="20" customHeight="1">
      <c r="B25" s="31"/>
      <c r="D25" s="32"/>
      <c r="E25" s="33"/>
      <c r="F25" s="32"/>
      <c r="G25" s="34"/>
      <c r="H25" s="37"/>
      <c r="I25" s="34"/>
      <c r="J25" s="34"/>
      <c r="O25" s="106" t="s">
        <v>234</v>
      </c>
      <c r="S25" s="106">
        <v>450</v>
      </c>
    </row>
    <row r="26" spans="2:19" ht="20" customHeight="1">
      <c r="B26" s="31" t="s">
        <v>116</v>
      </c>
      <c r="D26" s="32">
        <f>+D8-D11-D12</f>
        <v>1200</v>
      </c>
      <c r="E26" s="33"/>
      <c r="F26" s="32">
        <f>+F8+F9-F11-F12</f>
        <v>2700</v>
      </c>
      <c r="G26" s="34"/>
      <c r="H26" s="34">
        <f>+F26-D26</f>
        <v>1500</v>
      </c>
      <c r="I26" s="34"/>
      <c r="J26" s="34"/>
    </row>
    <row r="27" spans="2:19" ht="20" customHeight="1">
      <c r="B27" s="31" t="s">
        <v>117</v>
      </c>
      <c r="D27" s="32">
        <f>+F27</f>
        <v>810</v>
      </c>
      <c r="E27" s="33">
        <f>+F27/D26</f>
        <v>0.67500000000000004</v>
      </c>
      <c r="F27" s="32">
        <f>+F26*0.3</f>
        <v>810</v>
      </c>
      <c r="G27" s="34"/>
      <c r="H27" s="37">
        <v>0.3</v>
      </c>
      <c r="I27" s="34"/>
      <c r="J27" s="34"/>
    </row>
    <row r="28" spans="2:19" ht="20" customHeight="1">
      <c r="B28" s="31" t="s">
        <v>118</v>
      </c>
      <c r="D28" s="32">
        <v>-450</v>
      </c>
      <c r="E28" s="33">
        <f>+D28/D26</f>
        <v>-0.375</v>
      </c>
      <c r="F28" s="32"/>
      <c r="G28" s="34"/>
      <c r="H28" s="34">
        <f>+D25*0.3</f>
        <v>0</v>
      </c>
      <c r="I28" s="34"/>
      <c r="J28" s="34">
        <f>SUM(J25:J27)</f>
        <v>0</v>
      </c>
    </row>
    <row r="29" spans="2:19" ht="20" customHeight="1">
      <c r="B29" s="31" t="s">
        <v>119</v>
      </c>
      <c r="D29" s="98">
        <f>+D27+D28</f>
        <v>360</v>
      </c>
      <c r="E29" s="33">
        <f>+D29/D26</f>
        <v>0.3</v>
      </c>
      <c r="F29" s="32"/>
      <c r="G29" s="34"/>
      <c r="H29" s="34" t="e">
        <f>+H28/D25</f>
        <v>#DIV/0!</v>
      </c>
      <c r="I29" s="34"/>
      <c r="J29" s="34"/>
    </row>
    <row r="30" spans="2:19" ht="20" customHeight="1" thickBot="1">
      <c r="B30" s="38" t="s">
        <v>120</v>
      </c>
      <c r="D30" s="39">
        <f>+D26-D29</f>
        <v>840</v>
      </c>
      <c r="E30" s="33"/>
      <c r="F30" s="39">
        <f>+F26-F27</f>
        <v>1890</v>
      </c>
      <c r="G30" s="34"/>
      <c r="H30" s="37">
        <f>0*0.3</f>
        <v>0</v>
      </c>
      <c r="I30" s="34"/>
      <c r="J30" s="34"/>
    </row>
    <row r="31" spans="2:19" ht="14" thickTop="1">
      <c r="H31" s="23" t="e">
        <f>+H30/D25</f>
        <v>#DIV/0!</v>
      </c>
    </row>
    <row r="32" spans="2:19">
      <c r="H32" s="23" t="e">
        <f>+H29+H31</f>
        <v>#DIV/0!</v>
      </c>
    </row>
    <row r="33" spans="1:19" ht="16">
      <c r="A33" s="26" t="s">
        <v>121</v>
      </c>
      <c r="D33" s="23">
        <f>+D15*0.3</f>
        <v>0</v>
      </c>
      <c r="H33" s="23" t="e">
        <f>+H32-D29</f>
        <v>#DIV/0!</v>
      </c>
      <c r="I33" s="23" t="e">
        <f>+H33/0.3</f>
        <v>#DIV/0!</v>
      </c>
    </row>
    <row r="34" spans="1:19">
      <c r="D34" s="23" t="e">
        <f>+D33/D25</f>
        <v>#DIV/0!</v>
      </c>
      <c r="F34" s="23" t="e">
        <f>+D29+D34</f>
        <v>#DIV/0!</v>
      </c>
    </row>
    <row r="35" spans="1:19" s="27" customFormat="1" ht="20" customHeight="1">
      <c r="A35" s="21"/>
      <c r="B35" s="40" t="s">
        <v>122</v>
      </c>
      <c r="C35" s="41"/>
      <c r="D35" s="42" t="s">
        <v>123</v>
      </c>
      <c r="E35" s="43"/>
      <c r="F35" s="42" t="s">
        <v>124</v>
      </c>
      <c r="G35" s="43"/>
      <c r="H35" s="42" t="s">
        <v>125</v>
      </c>
      <c r="I35" s="43"/>
      <c r="J35" s="42" t="s">
        <v>126</v>
      </c>
      <c r="K35" s="43"/>
      <c r="L35" s="42" t="s">
        <v>127</v>
      </c>
      <c r="M35" s="123"/>
      <c r="O35" s="122"/>
      <c r="P35" s="122"/>
      <c r="Q35" s="122"/>
      <c r="R35" s="122"/>
      <c r="S35" s="122"/>
    </row>
    <row r="36" spans="1:19" ht="20" customHeight="1">
      <c r="B36" s="44" t="s">
        <v>112</v>
      </c>
      <c r="C36" s="45"/>
      <c r="D36" s="46"/>
      <c r="E36" s="46"/>
      <c r="F36" s="46"/>
      <c r="G36" s="46"/>
      <c r="H36" s="46"/>
      <c r="I36" s="46"/>
      <c r="J36" s="46"/>
      <c r="K36" s="46"/>
      <c r="L36" s="46"/>
      <c r="M36" s="124"/>
    </row>
    <row r="37" spans="1:19" ht="20" customHeight="1">
      <c r="B37" s="44"/>
      <c r="C37" s="44"/>
      <c r="D37" s="47"/>
      <c r="E37" s="48"/>
      <c r="F37" s="48"/>
      <c r="G37" s="48"/>
      <c r="H37" s="46"/>
      <c r="I37" s="46"/>
      <c r="J37" s="46"/>
      <c r="K37" s="46"/>
      <c r="L37" s="46"/>
      <c r="M37" s="124"/>
    </row>
    <row r="38" spans="1:19" s="23" customFormat="1" ht="20" customHeight="1">
      <c r="A38" s="21"/>
      <c r="B38" s="31"/>
      <c r="C38" s="45"/>
      <c r="D38" s="49"/>
      <c r="E38" s="49"/>
      <c r="F38" s="49"/>
      <c r="G38" s="49"/>
      <c r="H38" s="49"/>
      <c r="I38" s="50"/>
      <c r="J38" s="51"/>
      <c r="K38" s="51"/>
      <c r="L38" s="46"/>
      <c r="M38" s="124"/>
      <c r="O38" s="106"/>
      <c r="P38" s="106"/>
      <c r="Q38" s="106"/>
      <c r="R38" s="106"/>
      <c r="S38" s="106"/>
    </row>
    <row r="39" spans="1:19" ht="20" customHeight="1">
      <c r="B39" s="44"/>
      <c r="C39" s="44"/>
      <c r="D39" s="48"/>
      <c r="E39" s="48"/>
      <c r="F39" s="48"/>
      <c r="G39" s="48"/>
      <c r="H39" s="46"/>
      <c r="I39" s="46"/>
      <c r="J39" s="46"/>
      <c r="K39" s="46"/>
      <c r="L39" s="46"/>
      <c r="M39" s="124"/>
    </row>
    <row r="40" spans="1:19" ht="20" customHeight="1">
      <c r="B40" s="44"/>
      <c r="C40" s="44"/>
      <c r="D40" s="48"/>
      <c r="E40" s="48"/>
      <c r="F40" s="48"/>
      <c r="G40" s="48"/>
      <c r="H40" s="49"/>
      <c r="I40" s="46"/>
      <c r="J40" s="46"/>
      <c r="K40" s="46"/>
      <c r="L40" s="46"/>
      <c r="M40" s="124"/>
    </row>
    <row r="41" spans="1:19" s="23" customFormat="1" ht="20" customHeight="1">
      <c r="A41" s="21"/>
      <c r="B41" s="31" t="s">
        <v>82</v>
      </c>
      <c r="C41" s="45"/>
      <c r="D41" s="49"/>
      <c r="E41" s="49"/>
      <c r="F41" s="49"/>
      <c r="G41" s="49"/>
      <c r="H41" s="49"/>
      <c r="I41" s="50"/>
      <c r="J41" s="51"/>
      <c r="K41" s="51"/>
      <c r="L41" s="46"/>
      <c r="M41" s="124"/>
      <c r="O41" s="106"/>
      <c r="P41" s="106"/>
      <c r="Q41" s="106"/>
      <c r="R41" s="106"/>
      <c r="S41" s="106"/>
    </row>
    <row r="42" spans="1:19" ht="20" customHeight="1">
      <c r="B42" s="45" t="s">
        <v>110</v>
      </c>
      <c r="C42" s="45"/>
      <c r="D42" s="49">
        <v>300</v>
      </c>
      <c r="E42" s="49"/>
      <c r="F42" s="49">
        <v>0</v>
      </c>
      <c r="G42" s="49"/>
      <c r="H42" s="49">
        <f>+D42+F42</f>
        <v>300</v>
      </c>
      <c r="I42" s="50"/>
      <c r="J42" s="51">
        <f>+H42*0.3</f>
        <v>90</v>
      </c>
      <c r="K42" s="51"/>
      <c r="L42" s="49">
        <f>+H42*J42</f>
        <v>27000</v>
      </c>
      <c r="M42" s="125"/>
    </row>
    <row r="43" spans="1:19" ht="20" customHeight="1">
      <c r="A43" s="26"/>
      <c r="B43" s="44"/>
      <c r="C43" s="44"/>
      <c r="D43" s="50"/>
      <c r="E43" s="50"/>
      <c r="F43" s="50"/>
      <c r="G43" s="50"/>
      <c r="H43" s="49"/>
      <c r="I43" s="50"/>
      <c r="J43" s="46"/>
      <c r="K43" s="46"/>
      <c r="L43" s="46"/>
      <c r="M43" s="124"/>
    </row>
    <row r="44" spans="1:19" ht="20" customHeight="1">
      <c r="B44" s="31"/>
      <c r="C44" s="45"/>
      <c r="D44" s="49"/>
      <c r="E44" s="49"/>
      <c r="F44" s="49"/>
      <c r="G44" s="49"/>
      <c r="H44" s="49"/>
      <c r="I44" s="50"/>
      <c r="J44" s="51"/>
      <c r="K44" s="51"/>
      <c r="L44" s="49"/>
      <c r="M44" s="125"/>
    </row>
    <row r="45" spans="1:19" s="23" customFormat="1" ht="20" customHeight="1">
      <c r="A45" s="21"/>
      <c r="B45" s="45"/>
      <c r="C45" s="45"/>
      <c r="D45" s="52"/>
      <c r="E45" s="52"/>
      <c r="F45" s="52"/>
      <c r="G45" s="49"/>
      <c r="H45" s="49"/>
      <c r="I45" s="50"/>
      <c r="J45" s="51"/>
      <c r="K45" s="51"/>
      <c r="L45" s="49"/>
      <c r="M45" s="125"/>
      <c r="O45" s="106"/>
      <c r="P45" s="106"/>
      <c r="Q45" s="106"/>
      <c r="R45" s="106"/>
      <c r="S45" s="106"/>
    </row>
    <row r="46" spans="1:19" s="23" customFormat="1" ht="20" customHeight="1">
      <c r="A46" s="21"/>
      <c r="B46" s="45"/>
      <c r="C46" s="45"/>
      <c r="D46" s="49"/>
      <c r="E46" s="49"/>
      <c r="F46" s="49"/>
      <c r="G46" s="49"/>
      <c r="H46" s="49"/>
      <c r="I46" s="50"/>
      <c r="J46" s="51"/>
      <c r="K46" s="51"/>
      <c r="L46" s="49"/>
      <c r="M46" s="125"/>
      <c r="O46" s="106"/>
      <c r="P46" s="106"/>
      <c r="Q46" s="106"/>
      <c r="R46" s="106"/>
      <c r="S46" s="106"/>
    </row>
    <row r="47" spans="1:19" s="23" customFormat="1" ht="20" customHeight="1">
      <c r="A47" s="21"/>
      <c r="B47" s="40" t="s">
        <v>128</v>
      </c>
      <c r="C47" s="41"/>
      <c r="D47" s="53">
        <f>SUM(D38:D46)</f>
        <v>300</v>
      </c>
      <c r="E47" s="54"/>
      <c r="F47" s="53">
        <f>SUM(F44:F46)</f>
        <v>0</v>
      </c>
      <c r="G47" s="54"/>
      <c r="H47" s="53">
        <f>SUM(H38:H46)</f>
        <v>300</v>
      </c>
      <c r="I47" s="43"/>
      <c r="J47" s="42"/>
      <c r="K47" s="43"/>
      <c r="L47" s="53">
        <f>SUM(L39:L46)</f>
        <v>27000</v>
      </c>
      <c r="M47" s="126"/>
      <c r="O47" s="106"/>
      <c r="P47" s="106"/>
      <c r="Q47" s="106"/>
      <c r="R47" s="106"/>
      <c r="S47" s="106"/>
    </row>
    <row r="48" spans="1:19" s="23" customFormat="1" ht="20" customHeight="1">
      <c r="A48" s="21"/>
      <c r="B48" s="45"/>
      <c r="C48" s="45"/>
      <c r="D48" s="49"/>
      <c r="E48" s="49"/>
      <c r="F48" s="49"/>
      <c r="G48" s="49"/>
      <c r="H48" s="49"/>
      <c r="I48" s="46"/>
      <c r="J48" s="46"/>
      <c r="K48" s="46"/>
      <c r="L48" s="46"/>
      <c r="M48" s="124"/>
      <c r="O48" s="106"/>
      <c r="P48" s="106"/>
      <c r="Q48" s="106"/>
      <c r="R48" s="106"/>
      <c r="S48" s="106"/>
    </row>
    <row r="49" spans="1:19" s="23" customFormat="1" ht="20" customHeight="1">
      <c r="A49" s="21"/>
      <c r="B49" s="44"/>
      <c r="C49" s="44"/>
      <c r="D49" s="55"/>
      <c r="E49" s="55"/>
      <c r="F49" s="55"/>
      <c r="G49" s="55"/>
      <c r="H49" s="49"/>
      <c r="I49" s="46"/>
      <c r="J49" s="46"/>
      <c r="K49" s="46"/>
      <c r="L49" s="49"/>
      <c r="M49" s="125"/>
      <c r="O49" s="106"/>
      <c r="P49" s="106"/>
      <c r="Q49" s="106"/>
      <c r="R49" s="106"/>
      <c r="S49" s="106"/>
    </row>
    <row r="50" spans="1:19" s="23" customFormat="1" ht="20" customHeight="1">
      <c r="A50" s="21"/>
      <c r="B50" s="56"/>
      <c r="C50" s="44"/>
      <c r="D50" s="55"/>
      <c r="E50" s="55"/>
      <c r="F50" s="55"/>
      <c r="G50" s="55"/>
      <c r="H50" s="49"/>
      <c r="I50" s="50"/>
      <c r="J50" s="51"/>
      <c r="K50" s="51"/>
      <c r="L50" s="49"/>
      <c r="M50" s="125"/>
      <c r="O50" s="106"/>
      <c r="P50" s="106"/>
      <c r="Q50" s="106"/>
      <c r="R50" s="106"/>
      <c r="S50" s="106"/>
    </row>
    <row r="51" spans="1:19" s="23" customFormat="1" ht="26.25" customHeight="1">
      <c r="A51" s="21"/>
      <c r="B51" s="56"/>
      <c r="C51" s="44"/>
      <c r="D51" s="55"/>
      <c r="E51" s="55"/>
      <c r="F51" s="55"/>
      <c r="G51" s="55"/>
      <c r="H51" s="49"/>
      <c r="I51" s="50"/>
      <c r="J51" s="51"/>
      <c r="K51" s="51"/>
      <c r="L51" s="49"/>
      <c r="M51" s="125"/>
      <c r="O51" s="106"/>
      <c r="P51" s="106"/>
      <c r="Q51" s="106"/>
      <c r="R51" s="106"/>
      <c r="S51" s="106"/>
    </row>
    <row r="52" spans="1:19" s="23" customFormat="1" ht="20" customHeight="1">
      <c r="A52" s="21"/>
      <c r="B52" s="56"/>
      <c r="C52" s="44"/>
      <c r="D52" s="55"/>
      <c r="E52" s="55"/>
      <c r="F52" s="55"/>
      <c r="G52" s="55"/>
      <c r="H52" s="49"/>
      <c r="I52" s="46"/>
      <c r="J52" s="46"/>
      <c r="K52" s="46"/>
      <c r="L52" s="49"/>
      <c r="M52" s="125"/>
      <c r="O52" s="106"/>
      <c r="P52" s="106"/>
      <c r="Q52" s="106"/>
      <c r="R52" s="106"/>
      <c r="S52" s="106"/>
    </row>
    <row r="53" spans="1:19" s="23" customFormat="1" ht="24.75" customHeight="1">
      <c r="A53" s="26"/>
      <c r="B53" s="56"/>
      <c r="C53" s="44"/>
      <c r="D53" s="55"/>
      <c r="E53" s="55"/>
      <c r="F53" s="55"/>
      <c r="G53" s="55"/>
      <c r="H53" s="49"/>
      <c r="I53" s="46"/>
      <c r="J53" s="46"/>
      <c r="K53" s="46"/>
      <c r="L53" s="49"/>
      <c r="M53" s="125"/>
      <c r="O53" s="106"/>
      <c r="P53" s="106"/>
      <c r="Q53" s="106"/>
      <c r="R53" s="106"/>
      <c r="S53" s="106"/>
    </row>
    <row r="54" spans="1:19" s="23" customFormat="1" ht="23.25" customHeight="1">
      <c r="A54" s="21"/>
      <c r="B54" s="56"/>
      <c r="C54" s="44"/>
      <c r="D54" s="55"/>
      <c r="E54" s="55"/>
      <c r="F54" s="55"/>
      <c r="G54" s="55"/>
      <c r="H54" s="49" t="s">
        <v>74</v>
      </c>
      <c r="I54" s="46"/>
      <c r="J54" s="46"/>
      <c r="K54" s="46"/>
      <c r="L54" s="49">
        <v>0</v>
      </c>
      <c r="M54" s="125"/>
      <c r="O54" s="106"/>
      <c r="P54" s="106"/>
      <c r="Q54" s="106"/>
      <c r="R54" s="106"/>
      <c r="S54" s="106"/>
    </row>
    <row r="55" spans="1:19" s="23" customFormat="1" ht="23.25" customHeight="1">
      <c r="A55" s="27"/>
      <c r="B55" s="56"/>
      <c r="C55" s="44"/>
      <c r="D55" s="55"/>
      <c r="E55" s="55"/>
      <c r="F55" s="55"/>
      <c r="G55" s="55"/>
      <c r="H55" s="49" t="s">
        <v>76</v>
      </c>
      <c r="I55" s="46"/>
      <c r="J55" s="46"/>
      <c r="K55" s="46"/>
      <c r="L55" s="49">
        <v>240</v>
      </c>
      <c r="M55" s="125"/>
      <c r="O55" s="106"/>
      <c r="P55" s="106"/>
      <c r="Q55" s="106"/>
      <c r="R55" s="106"/>
      <c r="S55" s="106"/>
    </row>
    <row r="56" spans="1:19" s="23" customFormat="1" ht="20" customHeight="1">
      <c r="A56" s="21"/>
      <c r="B56" s="56"/>
      <c r="C56" s="44"/>
      <c r="D56" s="55"/>
      <c r="E56" s="55"/>
      <c r="F56" s="55"/>
      <c r="G56" s="55"/>
      <c r="H56" s="49"/>
      <c r="I56" s="46"/>
      <c r="J56" s="46"/>
      <c r="K56" s="46"/>
      <c r="L56" s="49"/>
      <c r="M56" s="125"/>
      <c r="O56" s="106"/>
      <c r="P56" s="106"/>
      <c r="Q56" s="106"/>
      <c r="R56" s="106"/>
      <c r="S56" s="106"/>
    </row>
    <row r="57" spans="1:19" s="23" customFormat="1" ht="20" customHeight="1">
      <c r="A57" s="21"/>
      <c r="B57" s="56"/>
      <c r="C57" s="44"/>
      <c r="D57" s="55"/>
      <c r="E57" s="55"/>
      <c r="F57" s="55"/>
      <c r="G57" s="55"/>
      <c r="H57" s="49"/>
      <c r="I57" s="46"/>
      <c r="J57" s="46"/>
      <c r="K57" s="46"/>
      <c r="L57" s="49"/>
      <c r="M57" s="125"/>
      <c r="O57" s="106"/>
      <c r="P57" s="106"/>
      <c r="Q57" s="106"/>
      <c r="R57" s="106"/>
      <c r="S57" s="106"/>
    </row>
    <row r="58" spans="1:19" s="23" customFormat="1" ht="20" customHeight="1">
      <c r="A58" s="21"/>
      <c r="B58" s="56" t="s">
        <v>129</v>
      </c>
      <c r="C58" s="44"/>
      <c r="D58" s="55"/>
      <c r="E58" s="55"/>
      <c r="F58" s="55"/>
      <c r="G58" s="55"/>
      <c r="H58" s="49"/>
      <c r="I58" s="46"/>
      <c r="J58" s="57"/>
      <c r="K58" s="57"/>
      <c r="L58" s="46">
        <v>240</v>
      </c>
      <c r="M58" s="124"/>
      <c r="O58" s="106"/>
      <c r="P58" s="106"/>
      <c r="Q58" s="106"/>
      <c r="R58" s="106"/>
      <c r="S58" s="106"/>
    </row>
    <row r="59" spans="1:19" s="23" customFormat="1">
      <c r="A59" s="21"/>
      <c r="B59" s="21"/>
      <c r="C59" s="21"/>
      <c r="I59" s="30"/>
      <c r="J59" s="30"/>
      <c r="K59" s="30"/>
      <c r="L59" s="30"/>
      <c r="M59" s="30"/>
      <c r="O59" s="106"/>
      <c r="P59" s="106"/>
      <c r="Q59" s="106"/>
      <c r="R59" s="106"/>
      <c r="S59" s="106"/>
    </row>
    <row r="61" spans="1:19" s="23" customFormat="1" ht="16">
      <c r="A61" s="26" t="s">
        <v>130</v>
      </c>
      <c r="B61" s="26" t="s">
        <v>131</v>
      </c>
      <c r="C61" s="21"/>
      <c r="O61" s="106"/>
      <c r="P61" s="106"/>
      <c r="Q61" s="106"/>
      <c r="R61" s="106"/>
      <c r="S61" s="106"/>
    </row>
    <row r="62" spans="1:19" s="23" customFormat="1">
      <c r="A62" s="21"/>
      <c r="B62" s="21"/>
      <c r="C62" s="21"/>
      <c r="H62" s="58" t="s">
        <v>132</v>
      </c>
      <c r="O62" s="106"/>
      <c r="P62" s="106"/>
      <c r="Q62" s="106"/>
      <c r="R62" s="106"/>
      <c r="S62" s="106"/>
    </row>
    <row r="63" spans="1:19" s="23" customFormat="1" ht="20" customHeight="1">
      <c r="A63" s="21"/>
      <c r="B63" s="59" t="s">
        <v>133</v>
      </c>
      <c r="C63" s="21"/>
      <c r="D63" s="55">
        <f>+F26</f>
        <v>2700</v>
      </c>
      <c r="G63" s="60" t="s">
        <v>134</v>
      </c>
      <c r="H63" s="60" t="s">
        <v>135</v>
      </c>
      <c r="O63" s="106"/>
      <c r="P63" s="106"/>
      <c r="Q63" s="106"/>
      <c r="R63" s="106"/>
      <c r="S63" s="106"/>
    </row>
    <row r="64" spans="1:19" s="23" customFormat="1" ht="20" customHeight="1">
      <c r="A64" s="21"/>
      <c r="B64" s="59" t="s">
        <v>136</v>
      </c>
      <c r="C64" s="21"/>
      <c r="D64" s="55">
        <f>+F27</f>
        <v>810</v>
      </c>
      <c r="H64" s="55" t="s">
        <v>137</v>
      </c>
      <c r="J64" s="55">
        <f>+D30</f>
        <v>840</v>
      </c>
      <c r="O64" s="106"/>
      <c r="P64" s="106"/>
      <c r="Q64" s="106"/>
      <c r="R64" s="106"/>
      <c r="S64" s="106"/>
    </row>
    <row r="65" spans="1:19" s="23" customFormat="1" ht="20" customHeight="1">
      <c r="A65" s="21"/>
      <c r="B65" s="59" t="s">
        <v>138</v>
      </c>
      <c r="C65" s="21"/>
      <c r="D65" s="55"/>
      <c r="H65" s="55" t="s">
        <v>139</v>
      </c>
      <c r="J65" s="55">
        <v>1085</v>
      </c>
      <c r="O65" s="106"/>
      <c r="P65" s="106"/>
      <c r="Q65" s="106"/>
      <c r="R65" s="106"/>
      <c r="S65" s="106"/>
    </row>
    <row r="66" spans="1:19" s="23" customFormat="1" ht="20" customHeight="1">
      <c r="A66" s="21"/>
      <c r="B66" s="59"/>
      <c r="C66" s="21"/>
      <c r="D66" s="55"/>
      <c r="H66" s="55"/>
      <c r="J66" s="55"/>
      <c r="O66" s="106"/>
      <c r="P66" s="106"/>
      <c r="Q66" s="106"/>
      <c r="R66" s="106"/>
      <c r="S66" s="106"/>
    </row>
    <row r="67" spans="1:19" s="23" customFormat="1" ht="20" customHeight="1">
      <c r="A67" s="21"/>
      <c r="B67" s="59"/>
      <c r="C67" s="21"/>
      <c r="D67" s="55"/>
      <c r="H67" s="55" t="s">
        <v>139</v>
      </c>
      <c r="J67" s="99">
        <f>+J65-J64</f>
        <v>245</v>
      </c>
      <c r="O67" s="106"/>
      <c r="P67" s="106"/>
      <c r="Q67" s="106"/>
      <c r="R67" s="106"/>
      <c r="S67" s="106"/>
    </row>
    <row r="68" spans="1:19" s="23" customFormat="1" ht="20" customHeight="1">
      <c r="A68" s="21"/>
      <c r="B68" s="59" t="s">
        <v>139</v>
      </c>
      <c r="C68" s="21"/>
      <c r="D68" s="55">
        <f>+D63-D64</f>
        <v>1890</v>
      </c>
      <c r="H68" s="55"/>
      <c r="J68" s="100">
        <v>1.4286000000000001</v>
      </c>
      <c r="O68" s="106"/>
      <c r="P68" s="106"/>
      <c r="Q68" s="106"/>
      <c r="R68" s="106"/>
      <c r="S68" s="106"/>
    </row>
    <row r="69" spans="1:19" s="23" customFormat="1" ht="20" customHeight="1">
      <c r="A69" s="21"/>
      <c r="B69" s="59"/>
      <c r="C69" s="21"/>
      <c r="D69" s="59"/>
      <c r="H69" s="55"/>
      <c r="J69" s="99">
        <f>+J67*J68</f>
        <v>350.00700000000001</v>
      </c>
      <c r="O69" s="106"/>
      <c r="P69" s="106"/>
      <c r="Q69" s="106"/>
      <c r="R69" s="106"/>
      <c r="S69" s="106"/>
    </row>
    <row r="70" spans="1:19" s="23" customFormat="1" ht="20" customHeight="1">
      <c r="A70" s="21"/>
      <c r="B70" s="59"/>
      <c r="C70" s="21"/>
      <c r="D70" s="55"/>
      <c r="O70" s="106"/>
      <c r="P70" s="106"/>
      <c r="Q70" s="106"/>
      <c r="R70" s="106"/>
      <c r="S70" s="106"/>
    </row>
    <row r="71" spans="1:19" s="23" customFormat="1" ht="15">
      <c r="A71" s="21"/>
      <c r="B71" s="61"/>
      <c r="C71" s="21"/>
      <c r="E71" s="62"/>
      <c r="O71" s="106"/>
      <c r="P71" s="106"/>
      <c r="Q71" s="106"/>
      <c r="R71" s="106"/>
      <c r="S71" s="106"/>
    </row>
    <row r="72" spans="1:19" s="23" customFormat="1" ht="15">
      <c r="A72" s="21"/>
      <c r="B72" s="61"/>
      <c r="C72" s="21"/>
      <c r="E72" s="62"/>
      <c r="O72" s="106"/>
      <c r="P72" s="106"/>
      <c r="Q72" s="106"/>
      <c r="R72" s="106"/>
      <c r="S72" s="106"/>
    </row>
    <row r="73" spans="1:19" s="23" customFormat="1" ht="15">
      <c r="A73" s="21"/>
      <c r="B73" s="21"/>
      <c r="C73" s="21"/>
      <c r="D73" s="63"/>
      <c r="E73" s="62"/>
      <c r="O73" s="106"/>
      <c r="P73" s="106"/>
      <c r="Q73" s="106"/>
      <c r="R73" s="106"/>
      <c r="S73" s="106"/>
    </row>
    <row r="74" spans="1:19" s="23" customFormat="1" ht="20" customHeight="1">
      <c r="A74" s="21"/>
      <c r="B74" s="21"/>
      <c r="C74" s="21"/>
      <c r="O74" s="106"/>
      <c r="P74" s="106"/>
      <c r="Q74" s="106"/>
      <c r="R74" s="106"/>
      <c r="S74" s="106"/>
    </row>
    <row r="75" spans="1:19" s="23" customFormat="1" ht="20" customHeight="1">
      <c r="A75" s="21"/>
      <c r="B75" s="21"/>
      <c r="C75" s="21"/>
      <c r="O75" s="106"/>
      <c r="P75" s="106"/>
      <c r="Q75" s="106"/>
      <c r="R75" s="106"/>
      <c r="S75" s="106"/>
    </row>
    <row r="76" spans="1:19" s="23" customFormat="1" ht="20" customHeight="1">
      <c r="A76" s="21"/>
      <c r="B76" s="21"/>
      <c r="C76" s="21"/>
      <c r="O76" s="106"/>
      <c r="P76" s="106"/>
      <c r="Q76" s="106"/>
      <c r="R76" s="106"/>
      <c r="S76" s="106"/>
    </row>
    <row r="77" spans="1:19" s="23" customFormat="1" ht="20" customHeight="1">
      <c r="A77" s="21"/>
      <c r="B77" s="21"/>
      <c r="C77" s="21"/>
      <c r="O77" s="106"/>
      <c r="P77" s="106"/>
      <c r="Q77" s="106"/>
      <c r="R77" s="106"/>
      <c r="S77" s="106"/>
    </row>
    <row r="78" spans="1:19" s="23" customFormat="1" ht="20" customHeight="1">
      <c r="A78" s="21"/>
      <c r="B78" s="21"/>
      <c r="C78" s="21"/>
      <c r="O78" s="106"/>
      <c r="P78" s="106"/>
      <c r="Q78" s="106"/>
      <c r="R78" s="106"/>
      <c r="S78" s="106"/>
    </row>
    <row r="79" spans="1:19" s="23" customFormat="1" ht="20" customHeight="1">
      <c r="A79" s="21"/>
      <c r="B79" s="21"/>
      <c r="C79" s="21"/>
      <c r="O79" s="106"/>
      <c r="P79" s="106"/>
      <c r="Q79" s="106"/>
      <c r="R79" s="106"/>
      <c r="S79" s="106"/>
    </row>
    <row r="80" spans="1:19" s="23" customFormat="1">
      <c r="A80" s="21"/>
      <c r="B80" s="21"/>
      <c r="C80" s="21"/>
      <c r="O80" s="106"/>
      <c r="P80" s="106"/>
      <c r="Q80" s="106"/>
      <c r="R80" s="106"/>
      <c r="S80" s="106"/>
    </row>
  </sheetData>
  <mergeCells count="1">
    <mergeCell ref="A7:B7"/>
  </mergeCells>
  <pageMargins left="0.78740157480314965" right="0.78740157480314965" top="0.19685039370078741" bottom="0.31496062992125984" header="0" footer="0"/>
  <pageSetup scale="7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F262B-89A9-0742-B323-53D115FAB914}">
  <sheetPr>
    <pageSetUpPr fitToPage="1"/>
  </sheetPr>
  <dimension ref="A1:S80"/>
  <sheetViews>
    <sheetView showGridLines="0" topLeftCell="A2" zoomScale="150" zoomScaleNormal="90" workbookViewId="0">
      <selection activeCell="H26" sqref="H26:N33"/>
    </sheetView>
  </sheetViews>
  <sheetFormatPr baseColWidth="10" defaultColWidth="11.5" defaultRowHeight="13"/>
  <cols>
    <col min="1" max="1" width="2.83203125" style="21" customWidth="1"/>
    <col min="2" max="2" width="21.1640625" style="21" customWidth="1"/>
    <col min="3" max="3" width="2.5" style="21" customWidth="1"/>
    <col min="4" max="4" width="23.83203125" style="23" customWidth="1"/>
    <col min="5" max="5" width="7.33203125" style="23" customWidth="1"/>
    <col min="6" max="6" width="20.83203125" style="23" customWidth="1"/>
    <col min="7" max="7" width="2" style="23" customWidth="1"/>
    <col min="8" max="8" width="18.83203125" style="23" customWidth="1"/>
    <col min="9" max="9" width="2.83203125" style="23" customWidth="1"/>
    <col min="10" max="10" width="16" style="23" customWidth="1"/>
    <col min="11" max="11" width="2.83203125" style="23" customWidth="1"/>
    <col min="12" max="13" width="11.5" style="23" customWidth="1"/>
    <col min="14" max="14" width="11.5" style="21"/>
    <col min="15" max="19" width="11.5" style="106"/>
    <col min="20" max="242" width="11.5" style="21"/>
    <col min="243" max="243" width="2.83203125" style="21" customWidth="1"/>
    <col min="244" max="244" width="21.1640625" style="21" customWidth="1"/>
    <col min="245" max="245" width="2.5" style="21" customWidth="1"/>
    <col min="246" max="246" width="23.83203125" style="21" customWidth="1"/>
    <col min="247" max="247" width="7.33203125" style="21" customWidth="1"/>
    <col min="248" max="248" width="20.83203125" style="21" customWidth="1"/>
    <col min="249" max="249" width="2" style="21" customWidth="1"/>
    <col min="250" max="250" width="18.83203125" style="21" customWidth="1"/>
    <col min="251" max="251" width="2.83203125" style="21" customWidth="1"/>
    <col min="252" max="252" width="16" style="21" customWidth="1"/>
    <col min="253" max="253" width="2.83203125" style="21" customWidth="1"/>
    <col min="254" max="254" width="11.5" style="21"/>
    <col min="255" max="255" width="12" style="21" bestFit="1" customWidth="1"/>
    <col min="256" max="498" width="11.5" style="21"/>
    <col min="499" max="499" width="2.83203125" style="21" customWidth="1"/>
    <col min="500" max="500" width="21.1640625" style="21" customWidth="1"/>
    <col min="501" max="501" width="2.5" style="21" customWidth="1"/>
    <col min="502" max="502" width="23.83203125" style="21" customWidth="1"/>
    <col min="503" max="503" width="7.33203125" style="21" customWidth="1"/>
    <col min="504" max="504" width="20.83203125" style="21" customWidth="1"/>
    <col min="505" max="505" width="2" style="21" customWidth="1"/>
    <col min="506" max="506" width="18.83203125" style="21" customWidth="1"/>
    <col min="507" max="507" width="2.83203125" style="21" customWidth="1"/>
    <col min="508" max="508" width="16" style="21" customWidth="1"/>
    <col min="509" max="509" width="2.83203125" style="21" customWidth="1"/>
    <col min="510" max="510" width="11.5" style="21"/>
    <col min="511" max="511" width="12" style="21" bestFit="1" customWidth="1"/>
    <col min="512" max="754" width="11.5" style="21"/>
    <col min="755" max="755" width="2.83203125" style="21" customWidth="1"/>
    <col min="756" max="756" width="21.1640625" style="21" customWidth="1"/>
    <col min="757" max="757" width="2.5" style="21" customWidth="1"/>
    <col min="758" max="758" width="23.83203125" style="21" customWidth="1"/>
    <col min="759" max="759" width="7.33203125" style="21" customWidth="1"/>
    <col min="760" max="760" width="20.83203125" style="21" customWidth="1"/>
    <col min="761" max="761" width="2" style="21" customWidth="1"/>
    <col min="762" max="762" width="18.83203125" style="21" customWidth="1"/>
    <col min="763" max="763" width="2.83203125" style="21" customWidth="1"/>
    <col min="764" max="764" width="16" style="21" customWidth="1"/>
    <col min="765" max="765" width="2.83203125" style="21" customWidth="1"/>
    <col min="766" max="766" width="11.5" style="21"/>
    <col min="767" max="767" width="12" style="21" bestFit="1" customWidth="1"/>
    <col min="768" max="1010" width="11.5" style="21"/>
    <col min="1011" max="1011" width="2.83203125" style="21" customWidth="1"/>
    <col min="1012" max="1012" width="21.1640625" style="21" customWidth="1"/>
    <col min="1013" max="1013" width="2.5" style="21" customWidth="1"/>
    <col min="1014" max="1014" width="23.83203125" style="21" customWidth="1"/>
    <col min="1015" max="1015" width="7.33203125" style="21" customWidth="1"/>
    <col min="1016" max="1016" width="20.83203125" style="21" customWidth="1"/>
    <col min="1017" max="1017" width="2" style="21" customWidth="1"/>
    <col min="1018" max="1018" width="18.83203125" style="21" customWidth="1"/>
    <col min="1019" max="1019" width="2.83203125" style="21" customWidth="1"/>
    <col min="1020" max="1020" width="16" style="21" customWidth="1"/>
    <col min="1021" max="1021" width="2.83203125" style="21" customWidth="1"/>
    <col min="1022" max="1022" width="11.5" style="21"/>
    <col min="1023" max="1023" width="12" style="21" bestFit="1" customWidth="1"/>
    <col min="1024" max="1266" width="11.5" style="21"/>
    <col min="1267" max="1267" width="2.83203125" style="21" customWidth="1"/>
    <col min="1268" max="1268" width="21.1640625" style="21" customWidth="1"/>
    <col min="1269" max="1269" width="2.5" style="21" customWidth="1"/>
    <col min="1270" max="1270" width="23.83203125" style="21" customWidth="1"/>
    <col min="1271" max="1271" width="7.33203125" style="21" customWidth="1"/>
    <col min="1272" max="1272" width="20.83203125" style="21" customWidth="1"/>
    <col min="1273" max="1273" width="2" style="21" customWidth="1"/>
    <col min="1274" max="1274" width="18.83203125" style="21" customWidth="1"/>
    <col min="1275" max="1275" width="2.83203125" style="21" customWidth="1"/>
    <col min="1276" max="1276" width="16" style="21" customWidth="1"/>
    <col min="1277" max="1277" width="2.83203125" style="21" customWidth="1"/>
    <col min="1278" max="1278" width="11.5" style="21"/>
    <col min="1279" max="1279" width="12" style="21" bestFit="1" customWidth="1"/>
    <col min="1280" max="1522" width="11.5" style="21"/>
    <col min="1523" max="1523" width="2.83203125" style="21" customWidth="1"/>
    <col min="1524" max="1524" width="21.1640625" style="21" customWidth="1"/>
    <col min="1525" max="1525" width="2.5" style="21" customWidth="1"/>
    <col min="1526" max="1526" width="23.83203125" style="21" customWidth="1"/>
    <col min="1527" max="1527" width="7.33203125" style="21" customWidth="1"/>
    <col min="1528" max="1528" width="20.83203125" style="21" customWidth="1"/>
    <col min="1529" max="1529" width="2" style="21" customWidth="1"/>
    <col min="1530" max="1530" width="18.83203125" style="21" customWidth="1"/>
    <col min="1531" max="1531" width="2.83203125" style="21" customWidth="1"/>
    <col min="1532" max="1532" width="16" style="21" customWidth="1"/>
    <col min="1533" max="1533" width="2.83203125" style="21" customWidth="1"/>
    <col min="1534" max="1534" width="11.5" style="21"/>
    <col min="1535" max="1535" width="12" style="21" bestFit="1" customWidth="1"/>
    <col min="1536" max="1778" width="11.5" style="21"/>
    <col min="1779" max="1779" width="2.83203125" style="21" customWidth="1"/>
    <col min="1780" max="1780" width="21.1640625" style="21" customWidth="1"/>
    <col min="1781" max="1781" width="2.5" style="21" customWidth="1"/>
    <col min="1782" max="1782" width="23.83203125" style="21" customWidth="1"/>
    <col min="1783" max="1783" width="7.33203125" style="21" customWidth="1"/>
    <col min="1784" max="1784" width="20.83203125" style="21" customWidth="1"/>
    <col min="1785" max="1785" width="2" style="21" customWidth="1"/>
    <col min="1786" max="1786" width="18.83203125" style="21" customWidth="1"/>
    <col min="1787" max="1787" width="2.83203125" style="21" customWidth="1"/>
    <col min="1788" max="1788" width="16" style="21" customWidth="1"/>
    <col min="1789" max="1789" width="2.83203125" style="21" customWidth="1"/>
    <col min="1790" max="1790" width="11.5" style="21"/>
    <col min="1791" max="1791" width="12" style="21" bestFit="1" customWidth="1"/>
    <col min="1792" max="2034" width="11.5" style="21"/>
    <col min="2035" max="2035" width="2.83203125" style="21" customWidth="1"/>
    <col min="2036" max="2036" width="21.1640625" style="21" customWidth="1"/>
    <col min="2037" max="2037" width="2.5" style="21" customWidth="1"/>
    <col min="2038" max="2038" width="23.83203125" style="21" customWidth="1"/>
    <col min="2039" max="2039" width="7.33203125" style="21" customWidth="1"/>
    <col min="2040" max="2040" width="20.83203125" style="21" customWidth="1"/>
    <col min="2041" max="2041" width="2" style="21" customWidth="1"/>
    <col min="2042" max="2042" width="18.83203125" style="21" customWidth="1"/>
    <col min="2043" max="2043" width="2.83203125" style="21" customWidth="1"/>
    <col min="2044" max="2044" width="16" style="21" customWidth="1"/>
    <col min="2045" max="2045" width="2.83203125" style="21" customWidth="1"/>
    <col min="2046" max="2046" width="11.5" style="21"/>
    <col min="2047" max="2047" width="12" style="21" bestFit="1" customWidth="1"/>
    <col min="2048" max="2290" width="11.5" style="21"/>
    <col min="2291" max="2291" width="2.83203125" style="21" customWidth="1"/>
    <col min="2292" max="2292" width="21.1640625" style="21" customWidth="1"/>
    <col min="2293" max="2293" width="2.5" style="21" customWidth="1"/>
    <col min="2294" max="2294" width="23.83203125" style="21" customWidth="1"/>
    <col min="2295" max="2295" width="7.33203125" style="21" customWidth="1"/>
    <col min="2296" max="2296" width="20.83203125" style="21" customWidth="1"/>
    <col min="2297" max="2297" width="2" style="21" customWidth="1"/>
    <col min="2298" max="2298" width="18.83203125" style="21" customWidth="1"/>
    <col min="2299" max="2299" width="2.83203125" style="21" customWidth="1"/>
    <col min="2300" max="2300" width="16" style="21" customWidth="1"/>
    <col min="2301" max="2301" width="2.83203125" style="21" customWidth="1"/>
    <col min="2302" max="2302" width="11.5" style="21"/>
    <col min="2303" max="2303" width="12" style="21" bestFit="1" customWidth="1"/>
    <col min="2304" max="2546" width="11.5" style="21"/>
    <col min="2547" max="2547" width="2.83203125" style="21" customWidth="1"/>
    <col min="2548" max="2548" width="21.1640625" style="21" customWidth="1"/>
    <col min="2549" max="2549" width="2.5" style="21" customWidth="1"/>
    <col min="2550" max="2550" width="23.83203125" style="21" customWidth="1"/>
    <col min="2551" max="2551" width="7.33203125" style="21" customWidth="1"/>
    <col min="2552" max="2552" width="20.83203125" style="21" customWidth="1"/>
    <col min="2553" max="2553" width="2" style="21" customWidth="1"/>
    <col min="2554" max="2554" width="18.83203125" style="21" customWidth="1"/>
    <col min="2555" max="2555" width="2.83203125" style="21" customWidth="1"/>
    <col min="2556" max="2556" width="16" style="21" customWidth="1"/>
    <col min="2557" max="2557" width="2.83203125" style="21" customWidth="1"/>
    <col min="2558" max="2558" width="11.5" style="21"/>
    <col min="2559" max="2559" width="12" style="21" bestFit="1" customWidth="1"/>
    <col min="2560" max="2802" width="11.5" style="21"/>
    <col min="2803" max="2803" width="2.83203125" style="21" customWidth="1"/>
    <col min="2804" max="2804" width="21.1640625" style="21" customWidth="1"/>
    <col min="2805" max="2805" width="2.5" style="21" customWidth="1"/>
    <col min="2806" max="2806" width="23.83203125" style="21" customWidth="1"/>
    <col min="2807" max="2807" width="7.33203125" style="21" customWidth="1"/>
    <col min="2808" max="2808" width="20.83203125" style="21" customWidth="1"/>
    <col min="2809" max="2809" width="2" style="21" customWidth="1"/>
    <col min="2810" max="2810" width="18.83203125" style="21" customWidth="1"/>
    <col min="2811" max="2811" width="2.83203125" style="21" customWidth="1"/>
    <col min="2812" max="2812" width="16" style="21" customWidth="1"/>
    <col min="2813" max="2813" width="2.83203125" style="21" customWidth="1"/>
    <col min="2814" max="2814" width="11.5" style="21"/>
    <col min="2815" max="2815" width="12" style="21" bestFit="1" customWidth="1"/>
    <col min="2816" max="3058" width="11.5" style="21"/>
    <col min="3059" max="3059" width="2.83203125" style="21" customWidth="1"/>
    <col min="3060" max="3060" width="21.1640625" style="21" customWidth="1"/>
    <col min="3061" max="3061" width="2.5" style="21" customWidth="1"/>
    <col min="3062" max="3062" width="23.83203125" style="21" customWidth="1"/>
    <col min="3063" max="3063" width="7.33203125" style="21" customWidth="1"/>
    <col min="3064" max="3064" width="20.83203125" style="21" customWidth="1"/>
    <col min="3065" max="3065" width="2" style="21" customWidth="1"/>
    <col min="3066" max="3066" width="18.83203125" style="21" customWidth="1"/>
    <col min="3067" max="3067" width="2.83203125" style="21" customWidth="1"/>
    <col min="3068" max="3068" width="16" style="21" customWidth="1"/>
    <col min="3069" max="3069" width="2.83203125" style="21" customWidth="1"/>
    <col min="3070" max="3070" width="11.5" style="21"/>
    <col min="3071" max="3071" width="12" style="21" bestFit="1" customWidth="1"/>
    <col min="3072" max="3314" width="11.5" style="21"/>
    <col min="3315" max="3315" width="2.83203125" style="21" customWidth="1"/>
    <col min="3316" max="3316" width="21.1640625" style="21" customWidth="1"/>
    <col min="3317" max="3317" width="2.5" style="21" customWidth="1"/>
    <col min="3318" max="3318" width="23.83203125" style="21" customWidth="1"/>
    <col min="3319" max="3319" width="7.33203125" style="21" customWidth="1"/>
    <col min="3320" max="3320" width="20.83203125" style="21" customWidth="1"/>
    <col min="3321" max="3321" width="2" style="21" customWidth="1"/>
    <col min="3322" max="3322" width="18.83203125" style="21" customWidth="1"/>
    <col min="3323" max="3323" width="2.83203125" style="21" customWidth="1"/>
    <col min="3324" max="3324" width="16" style="21" customWidth="1"/>
    <col min="3325" max="3325" width="2.83203125" style="21" customWidth="1"/>
    <col min="3326" max="3326" width="11.5" style="21"/>
    <col min="3327" max="3327" width="12" style="21" bestFit="1" customWidth="1"/>
    <col min="3328" max="3570" width="11.5" style="21"/>
    <col min="3571" max="3571" width="2.83203125" style="21" customWidth="1"/>
    <col min="3572" max="3572" width="21.1640625" style="21" customWidth="1"/>
    <col min="3573" max="3573" width="2.5" style="21" customWidth="1"/>
    <col min="3574" max="3574" width="23.83203125" style="21" customWidth="1"/>
    <col min="3575" max="3575" width="7.33203125" style="21" customWidth="1"/>
    <col min="3576" max="3576" width="20.83203125" style="21" customWidth="1"/>
    <col min="3577" max="3577" width="2" style="21" customWidth="1"/>
    <col min="3578" max="3578" width="18.83203125" style="21" customWidth="1"/>
    <col min="3579" max="3579" width="2.83203125" style="21" customWidth="1"/>
    <col min="3580" max="3580" width="16" style="21" customWidth="1"/>
    <col min="3581" max="3581" width="2.83203125" style="21" customWidth="1"/>
    <col min="3582" max="3582" width="11.5" style="21"/>
    <col min="3583" max="3583" width="12" style="21" bestFit="1" customWidth="1"/>
    <col min="3584" max="3826" width="11.5" style="21"/>
    <col min="3827" max="3827" width="2.83203125" style="21" customWidth="1"/>
    <col min="3828" max="3828" width="21.1640625" style="21" customWidth="1"/>
    <col min="3829" max="3829" width="2.5" style="21" customWidth="1"/>
    <col min="3830" max="3830" width="23.83203125" style="21" customWidth="1"/>
    <col min="3831" max="3831" width="7.33203125" style="21" customWidth="1"/>
    <col min="3832" max="3832" width="20.83203125" style="21" customWidth="1"/>
    <col min="3833" max="3833" width="2" style="21" customWidth="1"/>
    <col min="3834" max="3834" width="18.83203125" style="21" customWidth="1"/>
    <col min="3835" max="3835" width="2.83203125" style="21" customWidth="1"/>
    <col min="3836" max="3836" width="16" style="21" customWidth="1"/>
    <col min="3837" max="3837" width="2.83203125" style="21" customWidth="1"/>
    <col min="3838" max="3838" width="11.5" style="21"/>
    <col min="3839" max="3839" width="12" style="21" bestFit="1" customWidth="1"/>
    <col min="3840" max="4082" width="11.5" style="21"/>
    <col min="4083" max="4083" width="2.83203125" style="21" customWidth="1"/>
    <col min="4084" max="4084" width="21.1640625" style="21" customWidth="1"/>
    <col min="4085" max="4085" width="2.5" style="21" customWidth="1"/>
    <col min="4086" max="4086" width="23.83203125" style="21" customWidth="1"/>
    <col min="4087" max="4087" width="7.33203125" style="21" customWidth="1"/>
    <col min="4088" max="4088" width="20.83203125" style="21" customWidth="1"/>
    <col min="4089" max="4089" width="2" style="21" customWidth="1"/>
    <col min="4090" max="4090" width="18.83203125" style="21" customWidth="1"/>
    <col min="4091" max="4091" width="2.83203125" style="21" customWidth="1"/>
    <col min="4092" max="4092" width="16" style="21" customWidth="1"/>
    <col min="4093" max="4093" width="2.83203125" style="21" customWidth="1"/>
    <col min="4094" max="4094" width="11.5" style="21"/>
    <col min="4095" max="4095" width="12" style="21" bestFit="1" customWidth="1"/>
    <col min="4096" max="4338" width="11.5" style="21"/>
    <col min="4339" max="4339" width="2.83203125" style="21" customWidth="1"/>
    <col min="4340" max="4340" width="21.1640625" style="21" customWidth="1"/>
    <col min="4341" max="4341" width="2.5" style="21" customWidth="1"/>
    <col min="4342" max="4342" width="23.83203125" style="21" customWidth="1"/>
    <col min="4343" max="4343" width="7.33203125" style="21" customWidth="1"/>
    <col min="4344" max="4344" width="20.83203125" style="21" customWidth="1"/>
    <col min="4345" max="4345" width="2" style="21" customWidth="1"/>
    <col min="4346" max="4346" width="18.83203125" style="21" customWidth="1"/>
    <col min="4347" max="4347" width="2.83203125" style="21" customWidth="1"/>
    <col min="4348" max="4348" width="16" style="21" customWidth="1"/>
    <col min="4349" max="4349" width="2.83203125" style="21" customWidth="1"/>
    <col min="4350" max="4350" width="11.5" style="21"/>
    <col min="4351" max="4351" width="12" style="21" bestFit="1" customWidth="1"/>
    <col min="4352" max="4594" width="11.5" style="21"/>
    <col min="4595" max="4595" width="2.83203125" style="21" customWidth="1"/>
    <col min="4596" max="4596" width="21.1640625" style="21" customWidth="1"/>
    <col min="4597" max="4597" width="2.5" style="21" customWidth="1"/>
    <col min="4598" max="4598" width="23.83203125" style="21" customWidth="1"/>
    <col min="4599" max="4599" width="7.33203125" style="21" customWidth="1"/>
    <col min="4600" max="4600" width="20.83203125" style="21" customWidth="1"/>
    <col min="4601" max="4601" width="2" style="21" customWidth="1"/>
    <col min="4602" max="4602" width="18.83203125" style="21" customWidth="1"/>
    <col min="4603" max="4603" width="2.83203125" style="21" customWidth="1"/>
    <col min="4604" max="4604" width="16" style="21" customWidth="1"/>
    <col min="4605" max="4605" width="2.83203125" style="21" customWidth="1"/>
    <col min="4606" max="4606" width="11.5" style="21"/>
    <col min="4607" max="4607" width="12" style="21" bestFit="1" customWidth="1"/>
    <col min="4608" max="4850" width="11.5" style="21"/>
    <col min="4851" max="4851" width="2.83203125" style="21" customWidth="1"/>
    <col min="4852" max="4852" width="21.1640625" style="21" customWidth="1"/>
    <col min="4853" max="4853" width="2.5" style="21" customWidth="1"/>
    <col min="4854" max="4854" width="23.83203125" style="21" customWidth="1"/>
    <col min="4855" max="4855" width="7.33203125" style="21" customWidth="1"/>
    <col min="4856" max="4856" width="20.83203125" style="21" customWidth="1"/>
    <col min="4857" max="4857" width="2" style="21" customWidth="1"/>
    <col min="4858" max="4858" width="18.83203125" style="21" customWidth="1"/>
    <col min="4859" max="4859" width="2.83203125" style="21" customWidth="1"/>
    <col min="4860" max="4860" width="16" style="21" customWidth="1"/>
    <col min="4861" max="4861" width="2.83203125" style="21" customWidth="1"/>
    <col min="4862" max="4862" width="11.5" style="21"/>
    <col min="4863" max="4863" width="12" style="21" bestFit="1" customWidth="1"/>
    <col min="4864" max="5106" width="11.5" style="21"/>
    <col min="5107" max="5107" width="2.83203125" style="21" customWidth="1"/>
    <col min="5108" max="5108" width="21.1640625" style="21" customWidth="1"/>
    <col min="5109" max="5109" width="2.5" style="21" customWidth="1"/>
    <col min="5110" max="5110" width="23.83203125" style="21" customWidth="1"/>
    <col min="5111" max="5111" width="7.33203125" style="21" customWidth="1"/>
    <col min="5112" max="5112" width="20.83203125" style="21" customWidth="1"/>
    <col min="5113" max="5113" width="2" style="21" customWidth="1"/>
    <col min="5114" max="5114" width="18.83203125" style="21" customWidth="1"/>
    <col min="5115" max="5115" width="2.83203125" style="21" customWidth="1"/>
    <col min="5116" max="5116" width="16" style="21" customWidth="1"/>
    <col min="5117" max="5117" width="2.83203125" style="21" customWidth="1"/>
    <col min="5118" max="5118" width="11.5" style="21"/>
    <col min="5119" max="5119" width="12" style="21" bestFit="1" customWidth="1"/>
    <col min="5120" max="5362" width="11.5" style="21"/>
    <col min="5363" max="5363" width="2.83203125" style="21" customWidth="1"/>
    <col min="5364" max="5364" width="21.1640625" style="21" customWidth="1"/>
    <col min="5365" max="5365" width="2.5" style="21" customWidth="1"/>
    <col min="5366" max="5366" width="23.83203125" style="21" customWidth="1"/>
    <col min="5367" max="5367" width="7.33203125" style="21" customWidth="1"/>
    <col min="5368" max="5368" width="20.83203125" style="21" customWidth="1"/>
    <col min="5369" max="5369" width="2" style="21" customWidth="1"/>
    <col min="5370" max="5370" width="18.83203125" style="21" customWidth="1"/>
    <col min="5371" max="5371" width="2.83203125" style="21" customWidth="1"/>
    <col min="5372" max="5372" width="16" style="21" customWidth="1"/>
    <col min="5373" max="5373" width="2.83203125" style="21" customWidth="1"/>
    <col min="5374" max="5374" width="11.5" style="21"/>
    <col min="5375" max="5375" width="12" style="21" bestFit="1" customWidth="1"/>
    <col min="5376" max="5618" width="11.5" style="21"/>
    <col min="5619" max="5619" width="2.83203125" style="21" customWidth="1"/>
    <col min="5620" max="5620" width="21.1640625" style="21" customWidth="1"/>
    <col min="5621" max="5621" width="2.5" style="21" customWidth="1"/>
    <col min="5622" max="5622" width="23.83203125" style="21" customWidth="1"/>
    <col min="5623" max="5623" width="7.33203125" style="21" customWidth="1"/>
    <col min="5624" max="5624" width="20.83203125" style="21" customWidth="1"/>
    <col min="5625" max="5625" width="2" style="21" customWidth="1"/>
    <col min="5626" max="5626" width="18.83203125" style="21" customWidth="1"/>
    <col min="5627" max="5627" width="2.83203125" style="21" customWidth="1"/>
    <col min="5628" max="5628" width="16" style="21" customWidth="1"/>
    <col min="5629" max="5629" width="2.83203125" style="21" customWidth="1"/>
    <col min="5630" max="5630" width="11.5" style="21"/>
    <col min="5631" max="5631" width="12" style="21" bestFit="1" customWidth="1"/>
    <col min="5632" max="5874" width="11.5" style="21"/>
    <col min="5875" max="5875" width="2.83203125" style="21" customWidth="1"/>
    <col min="5876" max="5876" width="21.1640625" style="21" customWidth="1"/>
    <col min="5877" max="5877" width="2.5" style="21" customWidth="1"/>
    <col min="5878" max="5878" width="23.83203125" style="21" customWidth="1"/>
    <col min="5879" max="5879" width="7.33203125" style="21" customWidth="1"/>
    <col min="5880" max="5880" width="20.83203125" style="21" customWidth="1"/>
    <col min="5881" max="5881" width="2" style="21" customWidth="1"/>
    <col min="5882" max="5882" width="18.83203125" style="21" customWidth="1"/>
    <col min="5883" max="5883" width="2.83203125" style="21" customWidth="1"/>
    <col min="5884" max="5884" width="16" style="21" customWidth="1"/>
    <col min="5885" max="5885" width="2.83203125" style="21" customWidth="1"/>
    <col min="5886" max="5886" width="11.5" style="21"/>
    <col min="5887" max="5887" width="12" style="21" bestFit="1" customWidth="1"/>
    <col min="5888" max="6130" width="11.5" style="21"/>
    <col min="6131" max="6131" width="2.83203125" style="21" customWidth="1"/>
    <col min="6132" max="6132" width="21.1640625" style="21" customWidth="1"/>
    <col min="6133" max="6133" width="2.5" style="21" customWidth="1"/>
    <col min="6134" max="6134" width="23.83203125" style="21" customWidth="1"/>
    <col min="6135" max="6135" width="7.33203125" style="21" customWidth="1"/>
    <col min="6136" max="6136" width="20.83203125" style="21" customWidth="1"/>
    <col min="6137" max="6137" width="2" style="21" customWidth="1"/>
    <col min="6138" max="6138" width="18.83203125" style="21" customWidth="1"/>
    <col min="6139" max="6139" width="2.83203125" style="21" customWidth="1"/>
    <col min="6140" max="6140" width="16" style="21" customWidth="1"/>
    <col min="6141" max="6141" width="2.83203125" style="21" customWidth="1"/>
    <col min="6142" max="6142" width="11.5" style="21"/>
    <col min="6143" max="6143" width="12" style="21" bestFit="1" customWidth="1"/>
    <col min="6144" max="6386" width="11.5" style="21"/>
    <col min="6387" max="6387" width="2.83203125" style="21" customWidth="1"/>
    <col min="6388" max="6388" width="21.1640625" style="21" customWidth="1"/>
    <col min="6389" max="6389" width="2.5" style="21" customWidth="1"/>
    <col min="6390" max="6390" width="23.83203125" style="21" customWidth="1"/>
    <col min="6391" max="6391" width="7.33203125" style="21" customWidth="1"/>
    <col min="6392" max="6392" width="20.83203125" style="21" customWidth="1"/>
    <col min="6393" max="6393" width="2" style="21" customWidth="1"/>
    <col min="6394" max="6394" width="18.83203125" style="21" customWidth="1"/>
    <col min="6395" max="6395" width="2.83203125" style="21" customWidth="1"/>
    <col min="6396" max="6396" width="16" style="21" customWidth="1"/>
    <col min="6397" max="6397" width="2.83203125" style="21" customWidth="1"/>
    <col min="6398" max="6398" width="11.5" style="21"/>
    <col min="6399" max="6399" width="12" style="21" bestFit="1" customWidth="1"/>
    <col min="6400" max="6642" width="11.5" style="21"/>
    <col min="6643" max="6643" width="2.83203125" style="21" customWidth="1"/>
    <col min="6644" max="6644" width="21.1640625" style="21" customWidth="1"/>
    <col min="6645" max="6645" width="2.5" style="21" customWidth="1"/>
    <col min="6646" max="6646" width="23.83203125" style="21" customWidth="1"/>
    <col min="6647" max="6647" width="7.33203125" style="21" customWidth="1"/>
    <col min="6648" max="6648" width="20.83203125" style="21" customWidth="1"/>
    <col min="6649" max="6649" width="2" style="21" customWidth="1"/>
    <col min="6650" max="6650" width="18.83203125" style="21" customWidth="1"/>
    <col min="6651" max="6651" width="2.83203125" style="21" customWidth="1"/>
    <col min="6652" max="6652" width="16" style="21" customWidth="1"/>
    <col min="6653" max="6653" width="2.83203125" style="21" customWidth="1"/>
    <col min="6654" max="6654" width="11.5" style="21"/>
    <col min="6655" max="6655" width="12" style="21" bestFit="1" customWidth="1"/>
    <col min="6656" max="6898" width="11.5" style="21"/>
    <col min="6899" max="6899" width="2.83203125" style="21" customWidth="1"/>
    <col min="6900" max="6900" width="21.1640625" style="21" customWidth="1"/>
    <col min="6901" max="6901" width="2.5" style="21" customWidth="1"/>
    <col min="6902" max="6902" width="23.83203125" style="21" customWidth="1"/>
    <col min="6903" max="6903" width="7.33203125" style="21" customWidth="1"/>
    <col min="6904" max="6904" width="20.83203125" style="21" customWidth="1"/>
    <col min="6905" max="6905" width="2" style="21" customWidth="1"/>
    <col min="6906" max="6906" width="18.83203125" style="21" customWidth="1"/>
    <col min="6907" max="6907" width="2.83203125" style="21" customWidth="1"/>
    <col min="6908" max="6908" width="16" style="21" customWidth="1"/>
    <col min="6909" max="6909" width="2.83203125" style="21" customWidth="1"/>
    <col min="6910" max="6910" width="11.5" style="21"/>
    <col min="6911" max="6911" width="12" style="21" bestFit="1" customWidth="1"/>
    <col min="6912" max="7154" width="11.5" style="21"/>
    <col min="7155" max="7155" width="2.83203125" style="21" customWidth="1"/>
    <col min="7156" max="7156" width="21.1640625" style="21" customWidth="1"/>
    <col min="7157" max="7157" width="2.5" style="21" customWidth="1"/>
    <col min="7158" max="7158" width="23.83203125" style="21" customWidth="1"/>
    <col min="7159" max="7159" width="7.33203125" style="21" customWidth="1"/>
    <col min="7160" max="7160" width="20.83203125" style="21" customWidth="1"/>
    <col min="7161" max="7161" width="2" style="21" customWidth="1"/>
    <col min="7162" max="7162" width="18.83203125" style="21" customWidth="1"/>
    <col min="7163" max="7163" width="2.83203125" style="21" customWidth="1"/>
    <col min="7164" max="7164" width="16" style="21" customWidth="1"/>
    <col min="7165" max="7165" width="2.83203125" style="21" customWidth="1"/>
    <col min="7166" max="7166" width="11.5" style="21"/>
    <col min="7167" max="7167" width="12" style="21" bestFit="1" customWidth="1"/>
    <col min="7168" max="7410" width="11.5" style="21"/>
    <col min="7411" max="7411" width="2.83203125" style="21" customWidth="1"/>
    <col min="7412" max="7412" width="21.1640625" style="21" customWidth="1"/>
    <col min="7413" max="7413" width="2.5" style="21" customWidth="1"/>
    <col min="7414" max="7414" width="23.83203125" style="21" customWidth="1"/>
    <col min="7415" max="7415" width="7.33203125" style="21" customWidth="1"/>
    <col min="7416" max="7416" width="20.83203125" style="21" customWidth="1"/>
    <col min="7417" max="7417" width="2" style="21" customWidth="1"/>
    <col min="7418" max="7418" width="18.83203125" style="21" customWidth="1"/>
    <col min="7419" max="7419" width="2.83203125" style="21" customWidth="1"/>
    <col min="7420" max="7420" width="16" style="21" customWidth="1"/>
    <col min="7421" max="7421" width="2.83203125" style="21" customWidth="1"/>
    <col min="7422" max="7422" width="11.5" style="21"/>
    <col min="7423" max="7423" width="12" style="21" bestFit="1" customWidth="1"/>
    <col min="7424" max="7666" width="11.5" style="21"/>
    <col min="7667" max="7667" width="2.83203125" style="21" customWidth="1"/>
    <col min="7668" max="7668" width="21.1640625" style="21" customWidth="1"/>
    <col min="7669" max="7669" width="2.5" style="21" customWidth="1"/>
    <col min="7670" max="7670" width="23.83203125" style="21" customWidth="1"/>
    <col min="7671" max="7671" width="7.33203125" style="21" customWidth="1"/>
    <col min="7672" max="7672" width="20.83203125" style="21" customWidth="1"/>
    <col min="7673" max="7673" width="2" style="21" customWidth="1"/>
    <col min="7674" max="7674" width="18.83203125" style="21" customWidth="1"/>
    <col min="7675" max="7675" width="2.83203125" style="21" customWidth="1"/>
    <col min="7676" max="7676" width="16" style="21" customWidth="1"/>
    <col min="7677" max="7677" width="2.83203125" style="21" customWidth="1"/>
    <col min="7678" max="7678" width="11.5" style="21"/>
    <col min="7679" max="7679" width="12" style="21" bestFit="1" customWidth="1"/>
    <col min="7680" max="7922" width="11.5" style="21"/>
    <col min="7923" max="7923" width="2.83203125" style="21" customWidth="1"/>
    <col min="7924" max="7924" width="21.1640625" style="21" customWidth="1"/>
    <col min="7925" max="7925" width="2.5" style="21" customWidth="1"/>
    <col min="7926" max="7926" width="23.83203125" style="21" customWidth="1"/>
    <col min="7927" max="7927" width="7.33203125" style="21" customWidth="1"/>
    <col min="7928" max="7928" width="20.83203125" style="21" customWidth="1"/>
    <col min="7929" max="7929" width="2" style="21" customWidth="1"/>
    <col min="7930" max="7930" width="18.83203125" style="21" customWidth="1"/>
    <col min="7931" max="7931" width="2.83203125" style="21" customWidth="1"/>
    <col min="7932" max="7932" width="16" style="21" customWidth="1"/>
    <col min="7933" max="7933" width="2.83203125" style="21" customWidth="1"/>
    <col min="7934" max="7934" width="11.5" style="21"/>
    <col min="7935" max="7935" width="12" style="21" bestFit="1" customWidth="1"/>
    <col min="7936" max="8178" width="11.5" style="21"/>
    <col min="8179" max="8179" width="2.83203125" style="21" customWidth="1"/>
    <col min="8180" max="8180" width="21.1640625" style="21" customWidth="1"/>
    <col min="8181" max="8181" width="2.5" style="21" customWidth="1"/>
    <col min="8182" max="8182" width="23.83203125" style="21" customWidth="1"/>
    <col min="8183" max="8183" width="7.33203125" style="21" customWidth="1"/>
    <col min="8184" max="8184" width="20.83203125" style="21" customWidth="1"/>
    <col min="8185" max="8185" width="2" style="21" customWidth="1"/>
    <col min="8186" max="8186" width="18.83203125" style="21" customWidth="1"/>
    <col min="8187" max="8187" width="2.83203125" style="21" customWidth="1"/>
    <col min="8188" max="8188" width="16" style="21" customWidth="1"/>
    <col min="8189" max="8189" width="2.83203125" style="21" customWidth="1"/>
    <col min="8190" max="8190" width="11.5" style="21"/>
    <col min="8191" max="8191" width="12" style="21" bestFit="1" customWidth="1"/>
    <col min="8192" max="8434" width="11.5" style="21"/>
    <col min="8435" max="8435" width="2.83203125" style="21" customWidth="1"/>
    <col min="8436" max="8436" width="21.1640625" style="21" customWidth="1"/>
    <col min="8437" max="8437" width="2.5" style="21" customWidth="1"/>
    <col min="8438" max="8438" width="23.83203125" style="21" customWidth="1"/>
    <col min="8439" max="8439" width="7.33203125" style="21" customWidth="1"/>
    <col min="8440" max="8440" width="20.83203125" style="21" customWidth="1"/>
    <col min="8441" max="8441" width="2" style="21" customWidth="1"/>
    <col min="8442" max="8442" width="18.83203125" style="21" customWidth="1"/>
    <col min="8443" max="8443" width="2.83203125" style="21" customWidth="1"/>
    <col min="8444" max="8444" width="16" style="21" customWidth="1"/>
    <col min="8445" max="8445" width="2.83203125" style="21" customWidth="1"/>
    <col min="8446" max="8446" width="11.5" style="21"/>
    <col min="8447" max="8447" width="12" style="21" bestFit="1" customWidth="1"/>
    <col min="8448" max="8690" width="11.5" style="21"/>
    <col min="8691" max="8691" width="2.83203125" style="21" customWidth="1"/>
    <col min="8692" max="8692" width="21.1640625" style="21" customWidth="1"/>
    <col min="8693" max="8693" width="2.5" style="21" customWidth="1"/>
    <col min="8694" max="8694" width="23.83203125" style="21" customWidth="1"/>
    <col min="8695" max="8695" width="7.33203125" style="21" customWidth="1"/>
    <col min="8696" max="8696" width="20.83203125" style="21" customWidth="1"/>
    <col min="8697" max="8697" width="2" style="21" customWidth="1"/>
    <col min="8698" max="8698" width="18.83203125" style="21" customWidth="1"/>
    <col min="8699" max="8699" width="2.83203125" style="21" customWidth="1"/>
    <col min="8700" max="8700" width="16" style="21" customWidth="1"/>
    <col min="8701" max="8701" width="2.83203125" style="21" customWidth="1"/>
    <col min="8702" max="8702" width="11.5" style="21"/>
    <col min="8703" max="8703" width="12" style="21" bestFit="1" customWidth="1"/>
    <col min="8704" max="8946" width="11.5" style="21"/>
    <col min="8947" max="8947" width="2.83203125" style="21" customWidth="1"/>
    <col min="8948" max="8948" width="21.1640625" style="21" customWidth="1"/>
    <col min="8949" max="8949" width="2.5" style="21" customWidth="1"/>
    <col min="8950" max="8950" width="23.83203125" style="21" customWidth="1"/>
    <col min="8951" max="8951" width="7.33203125" style="21" customWidth="1"/>
    <col min="8952" max="8952" width="20.83203125" style="21" customWidth="1"/>
    <col min="8953" max="8953" width="2" style="21" customWidth="1"/>
    <col min="8954" max="8954" width="18.83203125" style="21" customWidth="1"/>
    <col min="8955" max="8955" width="2.83203125" style="21" customWidth="1"/>
    <col min="8956" max="8956" width="16" style="21" customWidth="1"/>
    <col min="8957" max="8957" width="2.83203125" style="21" customWidth="1"/>
    <col min="8958" max="8958" width="11.5" style="21"/>
    <col min="8959" max="8959" width="12" style="21" bestFit="1" customWidth="1"/>
    <col min="8960" max="9202" width="11.5" style="21"/>
    <col min="9203" max="9203" width="2.83203125" style="21" customWidth="1"/>
    <col min="9204" max="9204" width="21.1640625" style="21" customWidth="1"/>
    <col min="9205" max="9205" width="2.5" style="21" customWidth="1"/>
    <col min="9206" max="9206" width="23.83203125" style="21" customWidth="1"/>
    <col min="9207" max="9207" width="7.33203125" style="21" customWidth="1"/>
    <col min="9208" max="9208" width="20.83203125" style="21" customWidth="1"/>
    <col min="9209" max="9209" width="2" style="21" customWidth="1"/>
    <col min="9210" max="9210" width="18.83203125" style="21" customWidth="1"/>
    <col min="9211" max="9211" width="2.83203125" style="21" customWidth="1"/>
    <col min="9212" max="9212" width="16" style="21" customWidth="1"/>
    <col min="9213" max="9213" width="2.83203125" style="21" customWidth="1"/>
    <col min="9214" max="9214" width="11.5" style="21"/>
    <col min="9215" max="9215" width="12" style="21" bestFit="1" customWidth="1"/>
    <col min="9216" max="9458" width="11.5" style="21"/>
    <col min="9459" max="9459" width="2.83203125" style="21" customWidth="1"/>
    <col min="9460" max="9460" width="21.1640625" style="21" customWidth="1"/>
    <col min="9461" max="9461" width="2.5" style="21" customWidth="1"/>
    <col min="9462" max="9462" width="23.83203125" style="21" customWidth="1"/>
    <col min="9463" max="9463" width="7.33203125" style="21" customWidth="1"/>
    <col min="9464" max="9464" width="20.83203125" style="21" customWidth="1"/>
    <col min="9465" max="9465" width="2" style="21" customWidth="1"/>
    <col min="9466" max="9466" width="18.83203125" style="21" customWidth="1"/>
    <col min="9467" max="9467" width="2.83203125" style="21" customWidth="1"/>
    <col min="9468" max="9468" width="16" style="21" customWidth="1"/>
    <col min="9469" max="9469" width="2.83203125" style="21" customWidth="1"/>
    <col min="9470" max="9470" width="11.5" style="21"/>
    <col min="9471" max="9471" width="12" style="21" bestFit="1" customWidth="1"/>
    <col min="9472" max="9714" width="11.5" style="21"/>
    <col min="9715" max="9715" width="2.83203125" style="21" customWidth="1"/>
    <col min="9716" max="9716" width="21.1640625" style="21" customWidth="1"/>
    <col min="9717" max="9717" width="2.5" style="21" customWidth="1"/>
    <col min="9718" max="9718" width="23.83203125" style="21" customWidth="1"/>
    <col min="9719" max="9719" width="7.33203125" style="21" customWidth="1"/>
    <col min="9720" max="9720" width="20.83203125" style="21" customWidth="1"/>
    <col min="9721" max="9721" width="2" style="21" customWidth="1"/>
    <col min="9722" max="9722" width="18.83203125" style="21" customWidth="1"/>
    <col min="9723" max="9723" width="2.83203125" style="21" customWidth="1"/>
    <col min="9724" max="9724" width="16" style="21" customWidth="1"/>
    <col min="9725" max="9725" width="2.83203125" style="21" customWidth="1"/>
    <col min="9726" max="9726" width="11.5" style="21"/>
    <col min="9727" max="9727" width="12" style="21" bestFit="1" customWidth="1"/>
    <col min="9728" max="9970" width="11.5" style="21"/>
    <col min="9971" max="9971" width="2.83203125" style="21" customWidth="1"/>
    <col min="9972" max="9972" width="21.1640625" style="21" customWidth="1"/>
    <col min="9973" max="9973" width="2.5" style="21" customWidth="1"/>
    <col min="9974" max="9974" width="23.83203125" style="21" customWidth="1"/>
    <col min="9975" max="9975" width="7.33203125" style="21" customWidth="1"/>
    <col min="9976" max="9976" width="20.83203125" style="21" customWidth="1"/>
    <col min="9977" max="9977" width="2" style="21" customWidth="1"/>
    <col min="9978" max="9978" width="18.83203125" style="21" customWidth="1"/>
    <col min="9979" max="9979" width="2.83203125" style="21" customWidth="1"/>
    <col min="9980" max="9980" width="16" style="21" customWidth="1"/>
    <col min="9981" max="9981" width="2.83203125" style="21" customWidth="1"/>
    <col min="9982" max="9982" width="11.5" style="21"/>
    <col min="9983" max="9983" width="12" style="21" bestFit="1" customWidth="1"/>
    <col min="9984" max="10226" width="11.5" style="21"/>
    <col min="10227" max="10227" width="2.83203125" style="21" customWidth="1"/>
    <col min="10228" max="10228" width="21.1640625" style="21" customWidth="1"/>
    <col min="10229" max="10229" width="2.5" style="21" customWidth="1"/>
    <col min="10230" max="10230" width="23.83203125" style="21" customWidth="1"/>
    <col min="10231" max="10231" width="7.33203125" style="21" customWidth="1"/>
    <col min="10232" max="10232" width="20.83203125" style="21" customWidth="1"/>
    <col min="10233" max="10233" width="2" style="21" customWidth="1"/>
    <col min="10234" max="10234" width="18.83203125" style="21" customWidth="1"/>
    <col min="10235" max="10235" width="2.83203125" style="21" customWidth="1"/>
    <col min="10236" max="10236" width="16" style="21" customWidth="1"/>
    <col min="10237" max="10237" width="2.83203125" style="21" customWidth="1"/>
    <col min="10238" max="10238" width="11.5" style="21"/>
    <col min="10239" max="10239" width="12" style="21" bestFit="1" customWidth="1"/>
    <col min="10240" max="10482" width="11.5" style="21"/>
    <col min="10483" max="10483" width="2.83203125" style="21" customWidth="1"/>
    <col min="10484" max="10484" width="21.1640625" style="21" customWidth="1"/>
    <col min="10485" max="10485" width="2.5" style="21" customWidth="1"/>
    <col min="10486" max="10486" width="23.83203125" style="21" customWidth="1"/>
    <col min="10487" max="10487" width="7.33203125" style="21" customWidth="1"/>
    <col min="10488" max="10488" width="20.83203125" style="21" customWidth="1"/>
    <col min="10489" max="10489" width="2" style="21" customWidth="1"/>
    <col min="10490" max="10490" width="18.83203125" style="21" customWidth="1"/>
    <col min="10491" max="10491" width="2.83203125" style="21" customWidth="1"/>
    <col min="10492" max="10492" width="16" style="21" customWidth="1"/>
    <col min="10493" max="10493" width="2.83203125" style="21" customWidth="1"/>
    <col min="10494" max="10494" width="11.5" style="21"/>
    <col min="10495" max="10495" width="12" style="21" bestFit="1" customWidth="1"/>
    <col min="10496" max="10738" width="11.5" style="21"/>
    <col min="10739" max="10739" width="2.83203125" style="21" customWidth="1"/>
    <col min="10740" max="10740" width="21.1640625" style="21" customWidth="1"/>
    <col min="10741" max="10741" width="2.5" style="21" customWidth="1"/>
    <col min="10742" max="10742" width="23.83203125" style="21" customWidth="1"/>
    <col min="10743" max="10743" width="7.33203125" style="21" customWidth="1"/>
    <col min="10744" max="10744" width="20.83203125" style="21" customWidth="1"/>
    <col min="10745" max="10745" width="2" style="21" customWidth="1"/>
    <col min="10746" max="10746" width="18.83203125" style="21" customWidth="1"/>
    <col min="10747" max="10747" width="2.83203125" style="21" customWidth="1"/>
    <col min="10748" max="10748" width="16" style="21" customWidth="1"/>
    <col min="10749" max="10749" width="2.83203125" style="21" customWidth="1"/>
    <col min="10750" max="10750" width="11.5" style="21"/>
    <col min="10751" max="10751" width="12" style="21" bestFit="1" customWidth="1"/>
    <col min="10752" max="10994" width="11.5" style="21"/>
    <col min="10995" max="10995" width="2.83203125" style="21" customWidth="1"/>
    <col min="10996" max="10996" width="21.1640625" style="21" customWidth="1"/>
    <col min="10997" max="10997" width="2.5" style="21" customWidth="1"/>
    <col min="10998" max="10998" width="23.83203125" style="21" customWidth="1"/>
    <col min="10999" max="10999" width="7.33203125" style="21" customWidth="1"/>
    <col min="11000" max="11000" width="20.83203125" style="21" customWidth="1"/>
    <col min="11001" max="11001" width="2" style="21" customWidth="1"/>
    <col min="11002" max="11002" width="18.83203125" style="21" customWidth="1"/>
    <col min="11003" max="11003" width="2.83203125" style="21" customWidth="1"/>
    <col min="11004" max="11004" width="16" style="21" customWidth="1"/>
    <col min="11005" max="11005" width="2.83203125" style="21" customWidth="1"/>
    <col min="11006" max="11006" width="11.5" style="21"/>
    <col min="11007" max="11007" width="12" style="21" bestFit="1" customWidth="1"/>
    <col min="11008" max="11250" width="11.5" style="21"/>
    <col min="11251" max="11251" width="2.83203125" style="21" customWidth="1"/>
    <col min="11252" max="11252" width="21.1640625" style="21" customWidth="1"/>
    <col min="11253" max="11253" width="2.5" style="21" customWidth="1"/>
    <col min="11254" max="11254" width="23.83203125" style="21" customWidth="1"/>
    <col min="11255" max="11255" width="7.33203125" style="21" customWidth="1"/>
    <col min="11256" max="11256" width="20.83203125" style="21" customWidth="1"/>
    <col min="11257" max="11257" width="2" style="21" customWidth="1"/>
    <col min="11258" max="11258" width="18.83203125" style="21" customWidth="1"/>
    <col min="11259" max="11259" width="2.83203125" style="21" customWidth="1"/>
    <col min="11260" max="11260" width="16" style="21" customWidth="1"/>
    <col min="11261" max="11261" width="2.83203125" style="21" customWidth="1"/>
    <col min="11262" max="11262" width="11.5" style="21"/>
    <col min="11263" max="11263" width="12" style="21" bestFit="1" customWidth="1"/>
    <col min="11264" max="11506" width="11.5" style="21"/>
    <col min="11507" max="11507" width="2.83203125" style="21" customWidth="1"/>
    <col min="11508" max="11508" width="21.1640625" style="21" customWidth="1"/>
    <col min="11509" max="11509" width="2.5" style="21" customWidth="1"/>
    <col min="11510" max="11510" width="23.83203125" style="21" customWidth="1"/>
    <col min="11511" max="11511" width="7.33203125" style="21" customWidth="1"/>
    <col min="11512" max="11512" width="20.83203125" style="21" customWidth="1"/>
    <col min="11513" max="11513" width="2" style="21" customWidth="1"/>
    <col min="11514" max="11514" width="18.83203125" style="21" customWidth="1"/>
    <col min="11515" max="11515" width="2.83203125" style="21" customWidth="1"/>
    <col min="11516" max="11516" width="16" style="21" customWidth="1"/>
    <col min="11517" max="11517" width="2.83203125" style="21" customWidth="1"/>
    <col min="11518" max="11518" width="11.5" style="21"/>
    <col min="11519" max="11519" width="12" style="21" bestFit="1" customWidth="1"/>
    <col min="11520" max="11762" width="11.5" style="21"/>
    <col min="11763" max="11763" width="2.83203125" style="21" customWidth="1"/>
    <col min="11764" max="11764" width="21.1640625" style="21" customWidth="1"/>
    <col min="11765" max="11765" width="2.5" style="21" customWidth="1"/>
    <col min="11766" max="11766" width="23.83203125" style="21" customWidth="1"/>
    <col min="11767" max="11767" width="7.33203125" style="21" customWidth="1"/>
    <col min="11768" max="11768" width="20.83203125" style="21" customWidth="1"/>
    <col min="11769" max="11769" width="2" style="21" customWidth="1"/>
    <col min="11770" max="11770" width="18.83203125" style="21" customWidth="1"/>
    <col min="11771" max="11771" width="2.83203125" style="21" customWidth="1"/>
    <col min="11772" max="11772" width="16" style="21" customWidth="1"/>
    <col min="11773" max="11773" width="2.83203125" style="21" customWidth="1"/>
    <col min="11774" max="11774" width="11.5" style="21"/>
    <col min="11775" max="11775" width="12" style="21" bestFit="1" customWidth="1"/>
    <col min="11776" max="12018" width="11.5" style="21"/>
    <col min="12019" max="12019" width="2.83203125" style="21" customWidth="1"/>
    <col min="12020" max="12020" width="21.1640625" style="21" customWidth="1"/>
    <col min="12021" max="12021" width="2.5" style="21" customWidth="1"/>
    <col min="12022" max="12022" width="23.83203125" style="21" customWidth="1"/>
    <col min="12023" max="12023" width="7.33203125" style="21" customWidth="1"/>
    <col min="12024" max="12024" width="20.83203125" style="21" customWidth="1"/>
    <col min="12025" max="12025" width="2" style="21" customWidth="1"/>
    <col min="12026" max="12026" width="18.83203125" style="21" customWidth="1"/>
    <col min="12027" max="12027" width="2.83203125" style="21" customWidth="1"/>
    <col min="12028" max="12028" width="16" style="21" customWidth="1"/>
    <col min="12029" max="12029" width="2.83203125" style="21" customWidth="1"/>
    <col min="12030" max="12030" width="11.5" style="21"/>
    <col min="12031" max="12031" width="12" style="21" bestFit="1" customWidth="1"/>
    <col min="12032" max="12274" width="11.5" style="21"/>
    <col min="12275" max="12275" width="2.83203125" style="21" customWidth="1"/>
    <col min="12276" max="12276" width="21.1640625" style="21" customWidth="1"/>
    <col min="12277" max="12277" width="2.5" style="21" customWidth="1"/>
    <col min="12278" max="12278" width="23.83203125" style="21" customWidth="1"/>
    <col min="12279" max="12279" width="7.33203125" style="21" customWidth="1"/>
    <col min="12280" max="12280" width="20.83203125" style="21" customWidth="1"/>
    <col min="12281" max="12281" width="2" style="21" customWidth="1"/>
    <col min="12282" max="12282" width="18.83203125" style="21" customWidth="1"/>
    <col min="12283" max="12283" width="2.83203125" style="21" customWidth="1"/>
    <col min="12284" max="12284" width="16" style="21" customWidth="1"/>
    <col min="12285" max="12285" width="2.83203125" style="21" customWidth="1"/>
    <col min="12286" max="12286" width="11.5" style="21"/>
    <col min="12287" max="12287" width="12" style="21" bestFit="1" customWidth="1"/>
    <col min="12288" max="12530" width="11.5" style="21"/>
    <col min="12531" max="12531" width="2.83203125" style="21" customWidth="1"/>
    <col min="12532" max="12532" width="21.1640625" style="21" customWidth="1"/>
    <col min="12533" max="12533" width="2.5" style="21" customWidth="1"/>
    <col min="12534" max="12534" width="23.83203125" style="21" customWidth="1"/>
    <col min="12535" max="12535" width="7.33203125" style="21" customWidth="1"/>
    <col min="12536" max="12536" width="20.83203125" style="21" customWidth="1"/>
    <col min="12537" max="12537" width="2" style="21" customWidth="1"/>
    <col min="12538" max="12538" width="18.83203125" style="21" customWidth="1"/>
    <col min="12539" max="12539" width="2.83203125" style="21" customWidth="1"/>
    <col min="12540" max="12540" width="16" style="21" customWidth="1"/>
    <col min="12541" max="12541" width="2.83203125" style="21" customWidth="1"/>
    <col min="12542" max="12542" width="11.5" style="21"/>
    <col min="12543" max="12543" width="12" style="21" bestFit="1" customWidth="1"/>
    <col min="12544" max="12786" width="11.5" style="21"/>
    <col min="12787" max="12787" width="2.83203125" style="21" customWidth="1"/>
    <col min="12788" max="12788" width="21.1640625" style="21" customWidth="1"/>
    <col min="12789" max="12789" width="2.5" style="21" customWidth="1"/>
    <col min="12790" max="12790" width="23.83203125" style="21" customWidth="1"/>
    <col min="12791" max="12791" width="7.33203125" style="21" customWidth="1"/>
    <col min="12792" max="12792" width="20.83203125" style="21" customWidth="1"/>
    <col min="12793" max="12793" width="2" style="21" customWidth="1"/>
    <col min="12794" max="12794" width="18.83203125" style="21" customWidth="1"/>
    <col min="12795" max="12795" width="2.83203125" style="21" customWidth="1"/>
    <col min="12796" max="12796" width="16" style="21" customWidth="1"/>
    <col min="12797" max="12797" width="2.83203125" style="21" customWidth="1"/>
    <col min="12798" max="12798" width="11.5" style="21"/>
    <col min="12799" max="12799" width="12" style="21" bestFit="1" customWidth="1"/>
    <col min="12800" max="13042" width="11.5" style="21"/>
    <col min="13043" max="13043" width="2.83203125" style="21" customWidth="1"/>
    <col min="13044" max="13044" width="21.1640625" style="21" customWidth="1"/>
    <col min="13045" max="13045" width="2.5" style="21" customWidth="1"/>
    <col min="13046" max="13046" width="23.83203125" style="21" customWidth="1"/>
    <col min="13047" max="13047" width="7.33203125" style="21" customWidth="1"/>
    <col min="13048" max="13048" width="20.83203125" style="21" customWidth="1"/>
    <col min="13049" max="13049" width="2" style="21" customWidth="1"/>
    <col min="13050" max="13050" width="18.83203125" style="21" customWidth="1"/>
    <col min="13051" max="13051" width="2.83203125" style="21" customWidth="1"/>
    <col min="13052" max="13052" width="16" style="21" customWidth="1"/>
    <col min="13053" max="13053" width="2.83203125" style="21" customWidth="1"/>
    <col min="13054" max="13054" width="11.5" style="21"/>
    <col min="13055" max="13055" width="12" style="21" bestFit="1" customWidth="1"/>
    <col min="13056" max="13298" width="11.5" style="21"/>
    <col min="13299" max="13299" width="2.83203125" style="21" customWidth="1"/>
    <col min="13300" max="13300" width="21.1640625" style="21" customWidth="1"/>
    <col min="13301" max="13301" width="2.5" style="21" customWidth="1"/>
    <col min="13302" max="13302" width="23.83203125" style="21" customWidth="1"/>
    <col min="13303" max="13303" width="7.33203125" style="21" customWidth="1"/>
    <col min="13304" max="13304" width="20.83203125" style="21" customWidth="1"/>
    <col min="13305" max="13305" width="2" style="21" customWidth="1"/>
    <col min="13306" max="13306" width="18.83203125" style="21" customWidth="1"/>
    <col min="13307" max="13307" width="2.83203125" style="21" customWidth="1"/>
    <col min="13308" max="13308" width="16" style="21" customWidth="1"/>
    <col min="13309" max="13309" width="2.83203125" style="21" customWidth="1"/>
    <col min="13310" max="13310" width="11.5" style="21"/>
    <col min="13311" max="13311" width="12" style="21" bestFit="1" customWidth="1"/>
    <col min="13312" max="13554" width="11.5" style="21"/>
    <col min="13555" max="13555" width="2.83203125" style="21" customWidth="1"/>
    <col min="13556" max="13556" width="21.1640625" style="21" customWidth="1"/>
    <col min="13557" max="13557" width="2.5" style="21" customWidth="1"/>
    <col min="13558" max="13558" width="23.83203125" style="21" customWidth="1"/>
    <col min="13559" max="13559" width="7.33203125" style="21" customWidth="1"/>
    <col min="13560" max="13560" width="20.83203125" style="21" customWidth="1"/>
    <col min="13561" max="13561" width="2" style="21" customWidth="1"/>
    <col min="13562" max="13562" width="18.83203125" style="21" customWidth="1"/>
    <col min="13563" max="13563" width="2.83203125" style="21" customWidth="1"/>
    <col min="13564" max="13564" width="16" style="21" customWidth="1"/>
    <col min="13565" max="13565" width="2.83203125" style="21" customWidth="1"/>
    <col min="13566" max="13566" width="11.5" style="21"/>
    <col min="13567" max="13567" width="12" style="21" bestFit="1" customWidth="1"/>
    <col min="13568" max="13810" width="11.5" style="21"/>
    <col min="13811" max="13811" width="2.83203125" style="21" customWidth="1"/>
    <col min="13812" max="13812" width="21.1640625" style="21" customWidth="1"/>
    <col min="13813" max="13813" width="2.5" style="21" customWidth="1"/>
    <col min="13814" max="13814" width="23.83203125" style="21" customWidth="1"/>
    <col min="13815" max="13815" width="7.33203125" style="21" customWidth="1"/>
    <col min="13816" max="13816" width="20.83203125" style="21" customWidth="1"/>
    <col min="13817" max="13817" width="2" style="21" customWidth="1"/>
    <col min="13818" max="13818" width="18.83203125" style="21" customWidth="1"/>
    <col min="13819" max="13819" width="2.83203125" style="21" customWidth="1"/>
    <col min="13820" max="13820" width="16" style="21" customWidth="1"/>
    <col min="13821" max="13821" width="2.83203125" style="21" customWidth="1"/>
    <col min="13822" max="13822" width="11.5" style="21"/>
    <col min="13823" max="13823" width="12" style="21" bestFit="1" customWidth="1"/>
    <col min="13824" max="14066" width="11.5" style="21"/>
    <col min="14067" max="14067" width="2.83203125" style="21" customWidth="1"/>
    <col min="14068" max="14068" width="21.1640625" style="21" customWidth="1"/>
    <col min="14069" max="14069" width="2.5" style="21" customWidth="1"/>
    <col min="14070" max="14070" width="23.83203125" style="21" customWidth="1"/>
    <col min="14071" max="14071" width="7.33203125" style="21" customWidth="1"/>
    <col min="14072" max="14072" width="20.83203125" style="21" customWidth="1"/>
    <col min="14073" max="14073" width="2" style="21" customWidth="1"/>
    <col min="14074" max="14074" width="18.83203125" style="21" customWidth="1"/>
    <col min="14075" max="14075" width="2.83203125" style="21" customWidth="1"/>
    <col min="14076" max="14076" width="16" style="21" customWidth="1"/>
    <col min="14077" max="14077" width="2.83203125" style="21" customWidth="1"/>
    <col min="14078" max="14078" width="11.5" style="21"/>
    <col min="14079" max="14079" width="12" style="21" bestFit="1" customWidth="1"/>
    <col min="14080" max="14322" width="11.5" style="21"/>
    <col min="14323" max="14323" width="2.83203125" style="21" customWidth="1"/>
    <col min="14324" max="14324" width="21.1640625" style="21" customWidth="1"/>
    <col min="14325" max="14325" width="2.5" style="21" customWidth="1"/>
    <col min="14326" max="14326" width="23.83203125" style="21" customWidth="1"/>
    <col min="14327" max="14327" width="7.33203125" style="21" customWidth="1"/>
    <col min="14328" max="14328" width="20.83203125" style="21" customWidth="1"/>
    <col min="14329" max="14329" width="2" style="21" customWidth="1"/>
    <col min="14330" max="14330" width="18.83203125" style="21" customWidth="1"/>
    <col min="14331" max="14331" width="2.83203125" style="21" customWidth="1"/>
    <col min="14332" max="14332" width="16" style="21" customWidth="1"/>
    <col min="14333" max="14333" width="2.83203125" style="21" customWidth="1"/>
    <col min="14334" max="14334" width="11.5" style="21"/>
    <col min="14335" max="14335" width="12" style="21" bestFit="1" customWidth="1"/>
    <col min="14336" max="14578" width="11.5" style="21"/>
    <col min="14579" max="14579" width="2.83203125" style="21" customWidth="1"/>
    <col min="14580" max="14580" width="21.1640625" style="21" customWidth="1"/>
    <col min="14581" max="14581" width="2.5" style="21" customWidth="1"/>
    <col min="14582" max="14582" width="23.83203125" style="21" customWidth="1"/>
    <col min="14583" max="14583" width="7.33203125" style="21" customWidth="1"/>
    <col min="14584" max="14584" width="20.83203125" style="21" customWidth="1"/>
    <col min="14585" max="14585" width="2" style="21" customWidth="1"/>
    <col min="14586" max="14586" width="18.83203125" style="21" customWidth="1"/>
    <col min="14587" max="14587" width="2.83203125" style="21" customWidth="1"/>
    <col min="14588" max="14588" width="16" style="21" customWidth="1"/>
    <col min="14589" max="14589" width="2.83203125" style="21" customWidth="1"/>
    <col min="14590" max="14590" width="11.5" style="21"/>
    <col min="14591" max="14591" width="12" style="21" bestFit="1" customWidth="1"/>
    <col min="14592" max="14834" width="11.5" style="21"/>
    <col min="14835" max="14835" width="2.83203125" style="21" customWidth="1"/>
    <col min="14836" max="14836" width="21.1640625" style="21" customWidth="1"/>
    <col min="14837" max="14837" width="2.5" style="21" customWidth="1"/>
    <col min="14838" max="14838" width="23.83203125" style="21" customWidth="1"/>
    <col min="14839" max="14839" width="7.33203125" style="21" customWidth="1"/>
    <col min="14840" max="14840" width="20.83203125" style="21" customWidth="1"/>
    <col min="14841" max="14841" width="2" style="21" customWidth="1"/>
    <col min="14842" max="14842" width="18.83203125" style="21" customWidth="1"/>
    <col min="14843" max="14843" width="2.83203125" style="21" customWidth="1"/>
    <col min="14844" max="14844" width="16" style="21" customWidth="1"/>
    <col min="14845" max="14845" width="2.83203125" style="21" customWidth="1"/>
    <col min="14846" max="14846" width="11.5" style="21"/>
    <col min="14847" max="14847" width="12" style="21" bestFit="1" customWidth="1"/>
    <col min="14848" max="15090" width="11.5" style="21"/>
    <col min="15091" max="15091" width="2.83203125" style="21" customWidth="1"/>
    <col min="15092" max="15092" width="21.1640625" style="21" customWidth="1"/>
    <col min="15093" max="15093" width="2.5" style="21" customWidth="1"/>
    <col min="15094" max="15094" width="23.83203125" style="21" customWidth="1"/>
    <col min="15095" max="15095" width="7.33203125" style="21" customWidth="1"/>
    <col min="15096" max="15096" width="20.83203125" style="21" customWidth="1"/>
    <col min="15097" max="15097" width="2" style="21" customWidth="1"/>
    <col min="15098" max="15098" width="18.83203125" style="21" customWidth="1"/>
    <col min="15099" max="15099" width="2.83203125" style="21" customWidth="1"/>
    <col min="15100" max="15100" width="16" style="21" customWidth="1"/>
    <col min="15101" max="15101" width="2.83203125" style="21" customWidth="1"/>
    <col min="15102" max="15102" width="11.5" style="21"/>
    <col min="15103" max="15103" width="12" style="21" bestFit="1" customWidth="1"/>
    <col min="15104" max="15346" width="11.5" style="21"/>
    <col min="15347" max="15347" width="2.83203125" style="21" customWidth="1"/>
    <col min="15348" max="15348" width="21.1640625" style="21" customWidth="1"/>
    <col min="15349" max="15349" width="2.5" style="21" customWidth="1"/>
    <col min="15350" max="15350" width="23.83203125" style="21" customWidth="1"/>
    <col min="15351" max="15351" width="7.33203125" style="21" customWidth="1"/>
    <col min="15352" max="15352" width="20.83203125" style="21" customWidth="1"/>
    <col min="15353" max="15353" width="2" style="21" customWidth="1"/>
    <col min="15354" max="15354" width="18.83203125" style="21" customWidth="1"/>
    <col min="15355" max="15355" width="2.83203125" style="21" customWidth="1"/>
    <col min="15356" max="15356" width="16" style="21" customWidth="1"/>
    <col min="15357" max="15357" width="2.83203125" style="21" customWidth="1"/>
    <col min="15358" max="15358" width="11.5" style="21"/>
    <col min="15359" max="15359" width="12" style="21" bestFit="1" customWidth="1"/>
    <col min="15360" max="15602" width="11.5" style="21"/>
    <col min="15603" max="15603" width="2.83203125" style="21" customWidth="1"/>
    <col min="15604" max="15604" width="21.1640625" style="21" customWidth="1"/>
    <col min="15605" max="15605" width="2.5" style="21" customWidth="1"/>
    <col min="15606" max="15606" width="23.83203125" style="21" customWidth="1"/>
    <col min="15607" max="15607" width="7.33203125" style="21" customWidth="1"/>
    <col min="15608" max="15608" width="20.83203125" style="21" customWidth="1"/>
    <col min="15609" max="15609" width="2" style="21" customWidth="1"/>
    <col min="15610" max="15610" width="18.83203125" style="21" customWidth="1"/>
    <col min="15611" max="15611" width="2.83203125" style="21" customWidth="1"/>
    <col min="15612" max="15612" width="16" style="21" customWidth="1"/>
    <col min="15613" max="15613" width="2.83203125" style="21" customWidth="1"/>
    <col min="15614" max="15614" width="11.5" style="21"/>
    <col min="15615" max="15615" width="12" style="21" bestFit="1" customWidth="1"/>
    <col min="15616" max="15858" width="11.5" style="21"/>
    <col min="15859" max="15859" width="2.83203125" style="21" customWidth="1"/>
    <col min="15860" max="15860" width="21.1640625" style="21" customWidth="1"/>
    <col min="15861" max="15861" width="2.5" style="21" customWidth="1"/>
    <col min="15862" max="15862" width="23.83203125" style="21" customWidth="1"/>
    <col min="15863" max="15863" width="7.33203125" style="21" customWidth="1"/>
    <col min="15864" max="15864" width="20.83203125" style="21" customWidth="1"/>
    <col min="15865" max="15865" width="2" style="21" customWidth="1"/>
    <col min="15866" max="15866" width="18.83203125" style="21" customWidth="1"/>
    <col min="15867" max="15867" width="2.83203125" style="21" customWidth="1"/>
    <col min="15868" max="15868" width="16" style="21" customWidth="1"/>
    <col min="15869" max="15869" width="2.83203125" style="21" customWidth="1"/>
    <col min="15870" max="15870" width="11.5" style="21"/>
    <col min="15871" max="15871" width="12" style="21" bestFit="1" customWidth="1"/>
    <col min="15872" max="16114" width="11.5" style="21"/>
    <col min="16115" max="16115" width="2.83203125" style="21" customWidth="1"/>
    <col min="16116" max="16116" width="21.1640625" style="21" customWidth="1"/>
    <col min="16117" max="16117" width="2.5" style="21" customWidth="1"/>
    <col min="16118" max="16118" width="23.83203125" style="21" customWidth="1"/>
    <col min="16119" max="16119" width="7.33203125" style="21" customWidth="1"/>
    <col min="16120" max="16120" width="20.83203125" style="21" customWidth="1"/>
    <col min="16121" max="16121" width="2" style="21" customWidth="1"/>
    <col min="16122" max="16122" width="18.83203125" style="21" customWidth="1"/>
    <col min="16123" max="16123" width="2.83203125" style="21" customWidth="1"/>
    <col min="16124" max="16124" width="16" style="21" customWidth="1"/>
    <col min="16125" max="16125" width="2.83203125" style="21" customWidth="1"/>
    <col min="16126" max="16126" width="11.5" style="21"/>
    <col min="16127" max="16127" width="12" style="21" bestFit="1" customWidth="1"/>
    <col min="16128" max="16370" width="11.5" style="21"/>
    <col min="16371" max="16384" width="10.83203125" style="21" customWidth="1"/>
  </cols>
  <sheetData>
    <row r="1" spans="1:19" ht="23">
      <c r="B1" s="22" t="s">
        <v>100</v>
      </c>
    </row>
    <row r="2" spans="1:19" ht="23">
      <c r="B2" s="22" t="s">
        <v>101</v>
      </c>
      <c r="F2" s="23" t="s">
        <v>102</v>
      </c>
    </row>
    <row r="3" spans="1:19" ht="14" thickBot="1">
      <c r="B3" s="24"/>
      <c r="C3" s="24"/>
      <c r="D3" s="25"/>
      <c r="F3" s="23">
        <v>800</v>
      </c>
    </row>
    <row r="5" spans="1:19" ht="16">
      <c r="A5" s="26" t="s">
        <v>103</v>
      </c>
      <c r="F5" s="23" t="s">
        <v>228</v>
      </c>
    </row>
    <row r="6" spans="1:19">
      <c r="D6" s="23" t="s">
        <v>229</v>
      </c>
    </row>
    <row r="7" spans="1:19" s="27" customFormat="1" ht="20" customHeight="1">
      <c r="A7" s="107" t="s">
        <v>104</v>
      </c>
      <c r="B7" s="107"/>
      <c r="D7" s="28" t="s">
        <v>105</v>
      </c>
      <c r="E7" s="29"/>
      <c r="F7" s="28" t="s">
        <v>106</v>
      </c>
      <c r="G7" s="30"/>
      <c r="H7" s="28" t="s">
        <v>107</v>
      </c>
      <c r="I7" s="30"/>
      <c r="J7" s="28" t="s">
        <v>108</v>
      </c>
      <c r="K7" s="30"/>
      <c r="L7" s="30" t="s">
        <v>231</v>
      </c>
      <c r="M7" s="30"/>
      <c r="N7" s="27" t="s">
        <v>226</v>
      </c>
      <c r="O7" s="122"/>
      <c r="P7" s="122">
        <v>1500</v>
      </c>
      <c r="Q7" s="122"/>
      <c r="R7" s="122"/>
      <c r="S7" s="122"/>
    </row>
    <row r="8" spans="1:19" ht="20" customHeight="1">
      <c r="B8" s="31" t="s">
        <v>109</v>
      </c>
      <c r="D8" s="32">
        <v>5000</v>
      </c>
      <c r="E8" s="33"/>
      <c r="F8" s="32">
        <v>5000</v>
      </c>
      <c r="G8" s="34"/>
      <c r="H8" s="32"/>
      <c r="I8" s="34"/>
      <c r="J8" s="32"/>
      <c r="N8" s="21" t="s">
        <v>235</v>
      </c>
      <c r="P8" s="106">
        <v>2000</v>
      </c>
    </row>
    <row r="9" spans="1:19" ht="20" customHeight="1">
      <c r="B9" s="31" t="s">
        <v>74</v>
      </c>
      <c r="D9" s="32"/>
      <c r="E9" s="33"/>
      <c r="F9" s="120">
        <v>500</v>
      </c>
      <c r="G9" s="34"/>
      <c r="H9" s="32">
        <f>+F9-D9</f>
        <v>500</v>
      </c>
      <c r="I9" s="34"/>
      <c r="J9" s="32" t="s">
        <v>111</v>
      </c>
      <c r="L9" s="23" t="s">
        <v>232</v>
      </c>
      <c r="P9" s="106">
        <f>+P8-P7</f>
        <v>500</v>
      </c>
    </row>
    <row r="10" spans="1:19" ht="20" customHeight="1">
      <c r="B10" s="31" t="s">
        <v>76</v>
      </c>
      <c r="D10" s="32"/>
      <c r="E10" s="33"/>
      <c r="F10" s="32"/>
      <c r="G10" s="34"/>
      <c r="H10" s="32"/>
      <c r="I10" s="34"/>
      <c r="J10" s="35"/>
    </row>
    <row r="11" spans="1:19" ht="20" customHeight="1">
      <c r="B11" s="31" t="s">
        <v>113</v>
      </c>
      <c r="D11" s="35">
        <v>2800</v>
      </c>
      <c r="E11" s="33"/>
      <c r="F11" s="32">
        <v>2800</v>
      </c>
      <c r="G11" s="34"/>
      <c r="H11" s="32"/>
      <c r="I11" s="34"/>
      <c r="J11" s="35"/>
    </row>
    <row r="12" spans="1:19" ht="20" customHeight="1">
      <c r="B12" s="31" t="s">
        <v>114</v>
      </c>
      <c r="D12" s="32">
        <v>900</v>
      </c>
      <c r="E12" s="33"/>
      <c r="F12" s="32">
        <v>900</v>
      </c>
      <c r="G12" s="34"/>
      <c r="H12" s="32"/>
      <c r="I12" s="34"/>
      <c r="J12" s="32"/>
    </row>
    <row r="13" spans="1:19" ht="20" customHeight="1">
      <c r="B13" s="31" t="s">
        <v>236</v>
      </c>
      <c r="D13" s="32">
        <v>90</v>
      </c>
      <c r="E13" s="33"/>
      <c r="F13" s="32"/>
      <c r="G13" s="34"/>
      <c r="H13" s="32"/>
      <c r="I13" s="34"/>
      <c r="J13" s="35"/>
      <c r="L13" s="23" t="s">
        <v>238</v>
      </c>
    </row>
    <row r="14" spans="1:19" ht="20" customHeight="1">
      <c r="B14" s="31" t="s">
        <v>237</v>
      </c>
      <c r="D14" s="32">
        <v>110</v>
      </c>
      <c r="E14" s="33"/>
      <c r="F14" s="32"/>
      <c r="G14" s="34"/>
      <c r="H14" s="32"/>
      <c r="I14" s="34"/>
      <c r="J14" s="32"/>
      <c r="L14" s="23" t="s">
        <v>238</v>
      </c>
    </row>
    <row r="15" spans="1:19" ht="20" customHeight="1">
      <c r="B15" s="31"/>
      <c r="D15" s="32"/>
      <c r="E15" s="33"/>
      <c r="F15" s="32"/>
      <c r="G15" s="34"/>
      <c r="H15" s="32"/>
      <c r="I15" s="34"/>
      <c r="J15" s="35"/>
    </row>
    <row r="16" spans="1:19" ht="20" hidden="1" customHeight="1">
      <c r="B16" s="31"/>
      <c r="D16" s="32"/>
      <c r="E16" s="33"/>
      <c r="F16" s="32"/>
      <c r="G16" s="34"/>
      <c r="H16" s="32"/>
      <c r="I16" s="34"/>
      <c r="J16" s="32"/>
    </row>
    <row r="17" spans="2:19" ht="20" hidden="1" customHeight="1">
      <c r="B17" s="31"/>
      <c r="D17" s="32"/>
      <c r="E17" s="33"/>
      <c r="F17" s="32"/>
      <c r="G17" s="34"/>
      <c r="H17" s="32"/>
      <c r="I17" s="34"/>
      <c r="J17" s="32"/>
    </row>
    <row r="18" spans="2:19" ht="20" hidden="1" customHeight="1">
      <c r="B18" s="31"/>
      <c r="D18" s="32"/>
      <c r="E18" s="33"/>
      <c r="F18" s="32"/>
      <c r="G18" s="34"/>
      <c r="H18" s="32"/>
      <c r="I18" s="34"/>
      <c r="J18" s="32"/>
    </row>
    <row r="19" spans="2:19" ht="20" hidden="1" customHeight="1">
      <c r="B19" s="31"/>
      <c r="D19" s="32"/>
      <c r="E19" s="33"/>
      <c r="F19" s="32"/>
      <c r="G19" s="34"/>
      <c r="H19" s="32"/>
      <c r="I19" s="34"/>
      <c r="J19" s="35"/>
      <c r="L19" s="23">
        <f>SUM(H15:H18)</f>
        <v>0</v>
      </c>
    </row>
    <row r="20" spans="2:19" ht="20" hidden="1" customHeight="1">
      <c r="B20" s="31"/>
      <c r="D20" s="32"/>
      <c r="E20" s="33"/>
      <c r="F20" s="32"/>
      <c r="G20" s="34"/>
      <c r="H20" s="32"/>
      <c r="I20" s="34"/>
      <c r="J20" s="35"/>
    </row>
    <row r="21" spans="2:19" ht="20" hidden="1" customHeight="1">
      <c r="B21" s="31"/>
      <c r="D21" s="32"/>
      <c r="E21" s="33"/>
      <c r="F21" s="32"/>
      <c r="G21" s="34"/>
      <c r="H21" s="32"/>
      <c r="I21" s="34"/>
      <c r="J21" s="35"/>
    </row>
    <row r="22" spans="2:19" ht="20" customHeight="1">
      <c r="B22" s="31"/>
      <c r="D22" s="32"/>
      <c r="E22" s="33"/>
      <c r="F22" s="32"/>
      <c r="G22" s="34"/>
      <c r="H22" s="32"/>
      <c r="I22" s="34"/>
      <c r="J22" s="35"/>
    </row>
    <row r="23" spans="2:19" ht="20" customHeight="1">
      <c r="B23" s="31"/>
      <c r="D23" s="32"/>
      <c r="E23" s="33"/>
      <c r="F23" s="35"/>
      <c r="G23" s="34"/>
      <c r="H23" s="32"/>
      <c r="I23" s="34"/>
      <c r="J23" s="32"/>
    </row>
    <row r="24" spans="2:19" ht="20" customHeight="1">
      <c r="B24" s="31"/>
      <c r="D24" s="32"/>
      <c r="E24" s="33"/>
      <c r="F24" s="35"/>
      <c r="G24" s="34"/>
      <c r="H24" s="36"/>
      <c r="I24" s="34"/>
      <c r="J24" s="36"/>
      <c r="O24" s="106" t="s">
        <v>233</v>
      </c>
      <c r="R24" s="106">
        <v>450</v>
      </c>
    </row>
    <row r="25" spans="2:19" ht="20" customHeight="1">
      <c r="B25" s="31"/>
      <c r="D25" s="32"/>
      <c r="E25" s="33"/>
      <c r="F25" s="32"/>
      <c r="G25" s="34"/>
      <c r="H25" s="37"/>
      <c r="I25" s="34"/>
      <c r="J25" s="34"/>
      <c r="O25" s="106" t="s">
        <v>234</v>
      </c>
      <c r="S25" s="106">
        <v>450</v>
      </c>
    </row>
    <row r="26" spans="2:19" ht="20" customHeight="1">
      <c r="B26" s="31" t="s">
        <v>116</v>
      </c>
      <c r="D26" s="32">
        <f>+D8-D11-D12-D13-D14</f>
        <v>1100</v>
      </c>
      <c r="E26" s="33"/>
      <c r="F26" s="32">
        <f>+F8+F9-F11-F12</f>
        <v>1800</v>
      </c>
      <c r="G26" s="34"/>
      <c r="H26" s="34" t="s">
        <v>116</v>
      </c>
      <c r="I26" s="34"/>
      <c r="J26" s="34">
        <f>+D26</f>
        <v>1100</v>
      </c>
      <c r="L26" s="101">
        <v>0.3</v>
      </c>
      <c r="M26" s="23">
        <f>+J26*L26</f>
        <v>330</v>
      </c>
      <c r="N26" s="101">
        <f>+M26/J26</f>
        <v>0.3</v>
      </c>
    </row>
    <row r="27" spans="2:19" ht="20" customHeight="1">
      <c r="B27" s="31" t="s">
        <v>117</v>
      </c>
      <c r="D27" s="32">
        <f>+F27</f>
        <v>540</v>
      </c>
      <c r="E27" s="33">
        <f>+F27/D26</f>
        <v>0.49090909090909091</v>
      </c>
      <c r="F27" s="32">
        <f>+F26*0.3</f>
        <v>540</v>
      </c>
      <c r="G27" s="34"/>
      <c r="H27" s="37" t="s">
        <v>239</v>
      </c>
      <c r="I27" s="34"/>
      <c r="J27" s="34">
        <v>90</v>
      </c>
      <c r="L27" s="101">
        <v>0.3</v>
      </c>
      <c r="M27" s="23">
        <f>+J27*L27</f>
        <v>27</v>
      </c>
      <c r="N27" s="101">
        <f>+M27/J26</f>
        <v>2.4545454545454544E-2</v>
      </c>
    </row>
    <row r="28" spans="2:19" ht="20" customHeight="1">
      <c r="B28" s="31" t="s">
        <v>118</v>
      </c>
      <c r="D28" s="32">
        <v>-150</v>
      </c>
      <c r="E28" s="33">
        <f>+D28/D26</f>
        <v>-0.13636363636363635</v>
      </c>
      <c r="F28" s="32"/>
      <c r="G28" s="34"/>
      <c r="H28" s="34" t="s">
        <v>240</v>
      </c>
      <c r="I28" s="34"/>
      <c r="J28" s="34">
        <v>110</v>
      </c>
      <c r="L28" s="101">
        <v>0.3</v>
      </c>
      <c r="M28" s="23">
        <f>+J28*L28</f>
        <v>33</v>
      </c>
      <c r="N28" s="101">
        <f>+M28/J26</f>
        <v>0.03</v>
      </c>
    </row>
    <row r="29" spans="2:19" ht="20" customHeight="1">
      <c r="B29" s="31" t="s">
        <v>119</v>
      </c>
      <c r="D29" s="98">
        <f>+D27+D28</f>
        <v>390</v>
      </c>
      <c r="E29" s="33">
        <f>+D29/D26</f>
        <v>0.35454545454545455</v>
      </c>
      <c r="F29" s="32"/>
      <c r="G29" s="34"/>
      <c r="H29" s="34"/>
      <c r="I29" s="34"/>
      <c r="J29" s="34"/>
      <c r="L29" s="101">
        <v>0.3</v>
      </c>
      <c r="N29" s="101"/>
    </row>
    <row r="30" spans="2:19" ht="20" customHeight="1" thickBot="1">
      <c r="B30" s="38" t="s">
        <v>120</v>
      </c>
      <c r="D30" s="39">
        <f>+D26-D29</f>
        <v>710</v>
      </c>
      <c r="E30" s="33"/>
      <c r="F30" s="39">
        <f>+F26-F27</f>
        <v>1260</v>
      </c>
      <c r="G30" s="34"/>
      <c r="H30" s="37"/>
      <c r="I30" s="34"/>
      <c r="J30" s="34"/>
    </row>
    <row r="31" spans="2:19" ht="14" thickTop="1">
      <c r="H31" s="23" t="s">
        <v>241</v>
      </c>
      <c r="N31" s="121">
        <f>SUM(N26:N30)</f>
        <v>0.3545454545454545</v>
      </c>
    </row>
    <row r="33" spans="1:19" ht="16">
      <c r="A33" s="26" t="s">
        <v>121</v>
      </c>
      <c r="D33" s="23">
        <f>+D15*0.3</f>
        <v>0</v>
      </c>
    </row>
    <row r="34" spans="1:19">
      <c r="D34" s="23" t="e">
        <f>+D33/D25</f>
        <v>#DIV/0!</v>
      </c>
      <c r="F34" s="23" t="e">
        <f>+D29+D34</f>
        <v>#DIV/0!</v>
      </c>
    </row>
    <row r="35" spans="1:19" s="27" customFormat="1" ht="20" customHeight="1">
      <c r="A35" s="21"/>
      <c r="B35" s="40" t="s">
        <v>122</v>
      </c>
      <c r="C35" s="41"/>
      <c r="D35" s="42" t="s">
        <v>123</v>
      </c>
      <c r="E35" s="43"/>
      <c r="F35" s="42" t="s">
        <v>124</v>
      </c>
      <c r="G35" s="43"/>
      <c r="H35" s="42" t="s">
        <v>125</v>
      </c>
      <c r="I35" s="43"/>
      <c r="J35" s="42" t="s">
        <v>126</v>
      </c>
      <c r="K35" s="43"/>
      <c r="L35" s="42" t="s">
        <v>127</v>
      </c>
      <c r="M35" s="123"/>
      <c r="O35" s="122"/>
      <c r="P35" s="122"/>
      <c r="Q35" s="122"/>
      <c r="R35" s="122"/>
      <c r="S35" s="122"/>
    </row>
    <row r="36" spans="1:19" ht="20" customHeight="1">
      <c r="B36" s="44" t="s">
        <v>112</v>
      </c>
      <c r="C36" s="45"/>
      <c r="D36" s="46"/>
      <c r="E36" s="46"/>
      <c r="F36" s="46"/>
      <c r="G36" s="46"/>
      <c r="H36" s="46"/>
      <c r="I36" s="46"/>
      <c r="J36" s="46"/>
      <c r="K36" s="46"/>
      <c r="L36" s="46"/>
      <c r="M36" s="124"/>
    </row>
    <row r="37" spans="1:19" ht="20" customHeight="1">
      <c r="B37" s="44"/>
      <c r="C37" s="44"/>
      <c r="D37" s="47"/>
      <c r="E37" s="48"/>
      <c r="F37" s="48"/>
      <c r="G37" s="48"/>
      <c r="H37" s="46"/>
      <c r="I37" s="46"/>
      <c r="J37" s="46"/>
      <c r="K37" s="46"/>
      <c r="L37" s="46"/>
      <c r="M37" s="124"/>
    </row>
    <row r="38" spans="1:19" s="23" customFormat="1" ht="20" customHeight="1">
      <c r="A38" s="21"/>
      <c r="B38" s="31"/>
      <c r="C38" s="45"/>
      <c r="D38" s="49"/>
      <c r="E38" s="49"/>
      <c r="F38" s="49"/>
      <c r="G38" s="49"/>
      <c r="H38" s="49"/>
      <c r="I38" s="50"/>
      <c r="J38" s="51"/>
      <c r="K38" s="51"/>
      <c r="L38" s="46"/>
      <c r="M38" s="124"/>
      <c r="O38" s="106"/>
      <c r="P38" s="106"/>
      <c r="Q38" s="106"/>
      <c r="R38" s="106"/>
      <c r="S38" s="106"/>
    </row>
    <row r="39" spans="1:19" ht="20" customHeight="1">
      <c r="B39" s="44"/>
      <c r="C39" s="44"/>
      <c r="D39" s="48"/>
      <c r="E39" s="48"/>
      <c r="F39" s="48"/>
      <c r="G39" s="48"/>
      <c r="H39" s="46"/>
      <c r="I39" s="46"/>
      <c r="J39" s="46"/>
      <c r="K39" s="46"/>
      <c r="L39" s="46"/>
      <c r="M39" s="124"/>
    </row>
    <row r="40" spans="1:19" ht="20" customHeight="1">
      <c r="B40" s="44"/>
      <c r="C40" s="44"/>
      <c r="D40" s="48"/>
      <c r="E40" s="48"/>
      <c r="F40" s="48"/>
      <c r="G40" s="48"/>
      <c r="H40" s="49"/>
      <c r="I40" s="46"/>
      <c r="J40" s="46"/>
      <c r="K40" s="46"/>
      <c r="L40" s="46"/>
      <c r="M40" s="124"/>
    </row>
    <row r="41" spans="1:19" s="23" customFormat="1" ht="20" customHeight="1">
      <c r="A41" s="21"/>
      <c r="B41" s="31" t="s">
        <v>82</v>
      </c>
      <c r="C41" s="45"/>
      <c r="D41" s="49"/>
      <c r="E41" s="49"/>
      <c r="F41" s="49"/>
      <c r="G41" s="49"/>
      <c r="H41" s="49"/>
      <c r="I41" s="50"/>
      <c r="J41" s="51"/>
      <c r="K41" s="51"/>
      <c r="L41" s="46"/>
      <c r="M41" s="124"/>
      <c r="O41" s="106"/>
      <c r="P41" s="106"/>
      <c r="Q41" s="106"/>
      <c r="R41" s="106"/>
      <c r="S41" s="106"/>
    </row>
    <row r="42" spans="1:19" ht="20" customHeight="1">
      <c r="B42" s="45" t="s">
        <v>110</v>
      </c>
      <c r="C42" s="45"/>
      <c r="D42" s="49">
        <v>300</v>
      </c>
      <c r="E42" s="49"/>
      <c r="F42" s="49">
        <v>0</v>
      </c>
      <c r="G42" s="49"/>
      <c r="H42" s="49">
        <f>+D42+F42</f>
        <v>300</v>
      </c>
      <c r="I42" s="50"/>
      <c r="J42" s="51">
        <f>+H42*0.3</f>
        <v>90</v>
      </c>
      <c r="K42" s="51"/>
      <c r="L42" s="49">
        <f>+H42*J42</f>
        <v>27000</v>
      </c>
      <c r="M42" s="125"/>
    </row>
    <row r="43" spans="1:19" ht="20" customHeight="1">
      <c r="A43" s="26"/>
      <c r="B43" s="44"/>
      <c r="C43" s="44"/>
      <c r="D43" s="50"/>
      <c r="E43" s="50"/>
      <c r="F43" s="50"/>
      <c r="G43" s="50"/>
      <c r="H43" s="49"/>
      <c r="I43" s="50"/>
      <c r="J43" s="46"/>
      <c r="K43" s="46"/>
      <c r="L43" s="46"/>
      <c r="M43" s="124"/>
    </row>
    <row r="44" spans="1:19" ht="20" customHeight="1">
      <c r="B44" s="31"/>
      <c r="C44" s="45"/>
      <c r="D44" s="49"/>
      <c r="E44" s="49"/>
      <c r="F44" s="49"/>
      <c r="G44" s="49"/>
      <c r="H44" s="49"/>
      <c r="I44" s="50"/>
      <c r="J44" s="51"/>
      <c r="K44" s="51"/>
      <c r="L44" s="49"/>
      <c r="M44" s="125"/>
    </row>
    <row r="45" spans="1:19" s="23" customFormat="1" ht="20" customHeight="1">
      <c r="A45" s="21"/>
      <c r="B45" s="45"/>
      <c r="C45" s="45"/>
      <c r="D45" s="52"/>
      <c r="E45" s="52"/>
      <c r="F45" s="52"/>
      <c r="G45" s="49"/>
      <c r="H45" s="49"/>
      <c r="I45" s="50"/>
      <c r="J45" s="51"/>
      <c r="K45" s="51"/>
      <c r="L45" s="49"/>
      <c r="M45" s="125"/>
      <c r="O45" s="106"/>
      <c r="P45" s="106"/>
      <c r="Q45" s="106"/>
      <c r="R45" s="106"/>
      <c r="S45" s="106"/>
    </row>
    <row r="46" spans="1:19" s="23" customFormat="1" ht="20" customHeight="1">
      <c r="A46" s="21"/>
      <c r="B46" s="45"/>
      <c r="C46" s="45"/>
      <c r="D46" s="49"/>
      <c r="E46" s="49"/>
      <c r="F46" s="49"/>
      <c r="G46" s="49"/>
      <c r="H46" s="49"/>
      <c r="I46" s="50"/>
      <c r="J46" s="51"/>
      <c r="K46" s="51"/>
      <c r="L46" s="49"/>
      <c r="M46" s="125"/>
      <c r="O46" s="106"/>
      <c r="P46" s="106"/>
      <c r="Q46" s="106"/>
      <c r="R46" s="106"/>
      <c r="S46" s="106"/>
    </row>
    <row r="47" spans="1:19" s="23" customFormat="1" ht="20" customHeight="1">
      <c r="A47" s="21"/>
      <c r="B47" s="40" t="s">
        <v>128</v>
      </c>
      <c r="C47" s="41"/>
      <c r="D47" s="53">
        <f>SUM(D38:D46)</f>
        <v>300</v>
      </c>
      <c r="E47" s="54"/>
      <c r="F47" s="53">
        <f>SUM(F44:F46)</f>
        <v>0</v>
      </c>
      <c r="G47" s="54"/>
      <c r="H47" s="53">
        <f>SUM(H38:H46)</f>
        <v>300</v>
      </c>
      <c r="I47" s="43"/>
      <c r="J47" s="42"/>
      <c r="K47" s="43"/>
      <c r="L47" s="53">
        <f>SUM(L39:L46)</f>
        <v>27000</v>
      </c>
      <c r="M47" s="126"/>
      <c r="O47" s="106"/>
      <c r="P47" s="106"/>
      <c r="Q47" s="106"/>
      <c r="R47" s="106"/>
      <c r="S47" s="106"/>
    </row>
    <row r="48" spans="1:19" s="23" customFormat="1" ht="20" customHeight="1">
      <c r="A48" s="21"/>
      <c r="B48" s="45"/>
      <c r="C48" s="45"/>
      <c r="D48" s="49"/>
      <c r="E48" s="49"/>
      <c r="F48" s="49"/>
      <c r="G48" s="49"/>
      <c r="H48" s="49"/>
      <c r="I48" s="46"/>
      <c r="J48" s="46"/>
      <c r="K48" s="46"/>
      <c r="L48" s="46"/>
      <c r="M48" s="124"/>
      <c r="O48" s="106"/>
      <c r="P48" s="106"/>
      <c r="Q48" s="106"/>
      <c r="R48" s="106"/>
      <c r="S48" s="106"/>
    </row>
    <row r="49" spans="1:19" s="23" customFormat="1" ht="20" customHeight="1">
      <c r="A49" s="21"/>
      <c r="B49" s="44"/>
      <c r="C49" s="44"/>
      <c r="D49" s="55"/>
      <c r="E49" s="55"/>
      <c r="F49" s="55"/>
      <c r="G49" s="55"/>
      <c r="H49" s="49"/>
      <c r="I49" s="46"/>
      <c r="J49" s="46"/>
      <c r="K49" s="46"/>
      <c r="L49" s="49"/>
      <c r="M49" s="125"/>
      <c r="O49" s="106"/>
      <c r="P49" s="106"/>
      <c r="Q49" s="106"/>
      <c r="R49" s="106"/>
      <c r="S49" s="106"/>
    </row>
    <row r="50" spans="1:19" s="23" customFormat="1" ht="20" customHeight="1">
      <c r="A50" s="21"/>
      <c r="B50" s="56"/>
      <c r="C50" s="44"/>
      <c r="D50" s="55"/>
      <c r="E50" s="55"/>
      <c r="F50" s="55"/>
      <c r="G50" s="55"/>
      <c r="H50" s="49"/>
      <c r="I50" s="50"/>
      <c r="J50" s="51"/>
      <c r="K50" s="51"/>
      <c r="L50" s="49"/>
      <c r="M50" s="125"/>
      <c r="O50" s="106"/>
      <c r="P50" s="106"/>
      <c r="Q50" s="106"/>
      <c r="R50" s="106"/>
      <c r="S50" s="106"/>
    </row>
    <row r="51" spans="1:19" s="23" customFormat="1" ht="26.25" customHeight="1">
      <c r="A51" s="21"/>
      <c r="B51" s="56"/>
      <c r="C51" s="44"/>
      <c r="D51" s="55"/>
      <c r="E51" s="55"/>
      <c r="F51" s="55"/>
      <c r="G51" s="55"/>
      <c r="H51" s="49"/>
      <c r="I51" s="50"/>
      <c r="J51" s="51"/>
      <c r="K51" s="51"/>
      <c r="L51" s="49"/>
      <c r="M51" s="125"/>
      <c r="O51" s="106"/>
      <c r="P51" s="106"/>
      <c r="Q51" s="106"/>
      <c r="R51" s="106"/>
      <c r="S51" s="106"/>
    </row>
    <row r="52" spans="1:19" s="23" customFormat="1" ht="20" customHeight="1">
      <c r="A52" s="21"/>
      <c r="B52" s="56"/>
      <c r="C52" s="44"/>
      <c r="D52" s="55"/>
      <c r="E52" s="55"/>
      <c r="F52" s="55"/>
      <c r="G52" s="55"/>
      <c r="H52" s="49"/>
      <c r="I52" s="46"/>
      <c r="J52" s="46"/>
      <c r="K52" s="46"/>
      <c r="L52" s="49"/>
      <c r="M52" s="125"/>
      <c r="O52" s="106"/>
      <c r="P52" s="106"/>
      <c r="Q52" s="106"/>
      <c r="R52" s="106"/>
      <c r="S52" s="106"/>
    </row>
    <row r="53" spans="1:19" s="23" customFormat="1" ht="24.75" customHeight="1">
      <c r="A53" s="26"/>
      <c r="B53" s="56"/>
      <c r="C53" s="44"/>
      <c r="D53" s="55"/>
      <c r="E53" s="55"/>
      <c r="F53" s="55"/>
      <c r="G53" s="55"/>
      <c r="H53" s="49"/>
      <c r="I53" s="46"/>
      <c r="J53" s="46"/>
      <c r="K53" s="46"/>
      <c r="L53" s="49"/>
      <c r="M53" s="125"/>
      <c r="O53" s="106"/>
      <c r="P53" s="106"/>
      <c r="Q53" s="106"/>
      <c r="R53" s="106"/>
      <c r="S53" s="106"/>
    </row>
    <row r="54" spans="1:19" s="23" customFormat="1" ht="23.25" customHeight="1">
      <c r="A54" s="21"/>
      <c r="B54" s="56"/>
      <c r="C54" s="44"/>
      <c r="D54" s="55"/>
      <c r="E54" s="55"/>
      <c r="F54" s="55"/>
      <c r="G54" s="55"/>
      <c r="H54" s="49" t="s">
        <v>74</v>
      </c>
      <c r="I54" s="46"/>
      <c r="J54" s="46"/>
      <c r="K54" s="46"/>
      <c r="L54" s="49">
        <v>0</v>
      </c>
      <c r="M54" s="125"/>
      <c r="O54" s="106"/>
      <c r="P54" s="106"/>
      <c r="Q54" s="106"/>
      <c r="R54" s="106"/>
      <c r="S54" s="106"/>
    </row>
    <row r="55" spans="1:19" s="23" customFormat="1" ht="23.25" customHeight="1">
      <c r="A55" s="27"/>
      <c r="B55" s="56"/>
      <c r="C55" s="44"/>
      <c r="D55" s="55"/>
      <c r="E55" s="55"/>
      <c r="F55" s="55"/>
      <c r="G55" s="55"/>
      <c r="H55" s="49" t="s">
        <v>76</v>
      </c>
      <c r="I55" s="46"/>
      <c r="J55" s="46"/>
      <c r="K55" s="46"/>
      <c r="L55" s="49">
        <v>240</v>
      </c>
      <c r="M55" s="125"/>
      <c r="O55" s="106"/>
      <c r="P55" s="106"/>
      <c r="Q55" s="106"/>
      <c r="R55" s="106"/>
      <c r="S55" s="106"/>
    </row>
    <row r="56" spans="1:19" s="23" customFormat="1" ht="20" customHeight="1">
      <c r="A56" s="21"/>
      <c r="B56" s="56"/>
      <c r="C56" s="44"/>
      <c r="D56" s="55"/>
      <c r="E56" s="55"/>
      <c r="F56" s="55"/>
      <c r="G56" s="55"/>
      <c r="H56" s="49"/>
      <c r="I56" s="46"/>
      <c r="J56" s="46"/>
      <c r="K56" s="46"/>
      <c r="L56" s="49"/>
      <c r="M56" s="125"/>
      <c r="O56" s="106"/>
      <c r="P56" s="106"/>
      <c r="Q56" s="106"/>
      <c r="R56" s="106"/>
      <c r="S56" s="106"/>
    </row>
    <row r="57" spans="1:19" s="23" customFormat="1" ht="20" customHeight="1">
      <c r="A57" s="21"/>
      <c r="B57" s="56"/>
      <c r="C57" s="44"/>
      <c r="D57" s="55"/>
      <c r="E57" s="55"/>
      <c r="F57" s="55"/>
      <c r="G57" s="55"/>
      <c r="H57" s="49"/>
      <c r="I57" s="46"/>
      <c r="J57" s="46"/>
      <c r="K57" s="46"/>
      <c r="L57" s="49"/>
      <c r="M57" s="125"/>
      <c r="O57" s="106"/>
      <c r="P57" s="106"/>
      <c r="Q57" s="106"/>
      <c r="R57" s="106"/>
      <c r="S57" s="106"/>
    </row>
    <row r="58" spans="1:19" s="23" customFormat="1" ht="20" customHeight="1">
      <c r="A58" s="21"/>
      <c r="B58" s="56" t="s">
        <v>129</v>
      </c>
      <c r="C58" s="44"/>
      <c r="D58" s="55"/>
      <c r="E58" s="55"/>
      <c r="F58" s="55"/>
      <c r="G58" s="55"/>
      <c r="H58" s="49"/>
      <c r="I58" s="46"/>
      <c r="J58" s="57"/>
      <c r="K58" s="57"/>
      <c r="L58" s="46">
        <v>240</v>
      </c>
      <c r="M58" s="124"/>
      <c r="O58" s="106"/>
      <c r="P58" s="106"/>
      <c r="Q58" s="106"/>
      <c r="R58" s="106"/>
      <c r="S58" s="106"/>
    </row>
    <row r="59" spans="1:19" s="23" customFormat="1">
      <c r="A59" s="21"/>
      <c r="B59" s="21"/>
      <c r="C59" s="21"/>
      <c r="I59" s="30"/>
      <c r="J59" s="30"/>
      <c r="K59" s="30"/>
      <c r="L59" s="30"/>
      <c r="M59" s="30"/>
      <c r="O59" s="106"/>
      <c r="P59" s="106"/>
      <c r="Q59" s="106"/>
      <c r="R59" s="106"/>
      <c r="S59" s="106"/>
    </row>
    <row r="61" spans="1:19" s="23" customFormat="1" ht="16">
      <c r="A61" s="26" t="s">
        <v>130</v>
      </c>
      <c r="B61" s="26" t="s">
        <v>131</v>
      </c>
      <c r="C61" s="21"/>
      <c r="O61" s="106"/>
      <c r="P61" s="106"/>
      <c r="Q61" s="106"/>
      <c r="R61" s="106"/>
      <c r="S61" s="106"/>
    </row>
    <row r="62" spans="1:19" s="23" customFormat="1">
      <c r="A62" s="21"/>
      <c r="B62" s="21"/>
      <c r="C62" s="21"/>
      <c r="H62" s="58" t="s">
        <v>132</v>
      </c>
      <c r="O62" s="106"/>
      <c r="P62" s="106"/>
      <c r="Q62" s="106"/>
      <c r="R62" s="106"/>
      <c r="S62" s="106"/>
    </row>
    <row r="63" spans="1:19" s="23" customFormat="1" ht="20" customHeight="1">
      <c r="A63" s="21"/>
      <c r="B63" s="59" t="s">
        <v>133</v>
      </c>
      <c r="C63" s="21"/>
      <c r="D63" s="55">
        <f>+F26</f>
        <v>1800</v>
      </c>
      <c r="G63" s="60" t="s">
        <v>134</v>
      </c>
      <c r="H63" s="60" t="s">
        <v>135</v>
      </c>
      <c r="O63" s="106"/>
      <c r="P63" s="106"/>
      <c r="Q63" s="106"/>
      <c r="R63" s="106"/>
      <c r="S63" s="106"/>
    </row>
    <row r="64" spans="1:19" s="23" customFormat="1" ht="20" customHeight="1">
      <c r="A64" s="21"/>
      <c r="B64" s="59" t="s">
        <v>136</v>
      </c>
      <c r="C64" s="21"/>
      <c r="D64" s="55">
        <f>+F27</f>
        <v>540</v>
      </c>
      <c r="H64" s="55" t="s">
        <v>137</v>
      </c>
      <c r="J64" s="55">
        <f>+D30</f>
        <v>710</v>
      </c>
      <c r="O64" s="106"/>
      <c r="P64" s="106"/>
      <c r="Q64" s="106"/>
      <c r="R64" s="106"/>
      <c r="S64" s="106"/>
    </row>
    <row r="65" spans="1:19" s="23" customFormat="1" ht="20" customHeight="1">
      <c r="A65" s="21"/>
      <c r="B65" s="59" t="s">
        <v>138</v>
      </c>
      <c r="C65" s="21"/>
      <c r="D65" s="55"/>
      <c r="H65" s="55" t="s">
        <v>139</v>
      </c>
      <c r="J65" s="55">
        <v>1085</v>
      </c>
      <c r="O65" s="106"/>
      <c r="P65" s="106"/>
      <c r="Q65" s="106"/>
      <c r="R65" s="106"/>
      <c r="S65" s="106"/>
    </row>
    <row r="66" spans="1:19" s="23" customFormat="1" ht="20" customHeight="1">
      <c r="A66" s="21"/>
      <c r="B66" s="59"/>
      <c r="C66" s="21"/>
      <c r="D66" s="55"/>
      <c r="H66" s="55"/>
      <c r="J66" s="55"/>
      <c r="O66" s="106"/>
      <c r="P66" s="106"/>
      <c r="Q66" s="106"/>
      <c r="R66" s="106"/>
      <c r="S66" s="106"/>
    </row>
    <row r="67" spans="1:19" s="23" customFormat="1" ht="20" customHeight="1">
      <c r="A67" s="21"/>
      <c r="B67" s="59"/>
      <c r="C67" s="21"/>
      <c r="D67" s="55"/>
      <c r="H67" s="55" t="s">
        <v>139</v>
      </c>
      <c r="J67" s="99">
        <f>+J65-J64</f>
        <v>375</v>
      </c>
      <c r="O67" s="106"/>
      <c r="P67" s="106"/>
      <c r="Q67" s="106"/>
      <c r="R67" s="106"/>
      <c r="S67" s="106"/>
    </row>
    <row r="68" spans="1:19" s="23" customFormat="1" ht="20" customHeight="1">
      <c r="A68" s="21"/>
      <c r="B68" s="59" t="s">
        <v>139</v>
      </c>
      <c r="C68" s="21"/>
      <c r="D68" s="55">
        <f>+D63-D64</f>
        <v>1260</v>
      </c>
      <c r="H68" s="55"/>
      <c r="J68" s="100">
        <v>1.4286000000000001</v>
      </c>
      <c r="O68" s="106"/>
      <c r="P68" s="106"/>
      <c r="Q68" s="106"/>
      <c r="R68" s="106"/>
      <c r="S68" s="106"/>
    </row>
    <row r="69" spans="1:19" s="23" customFormat="1" ht="20" customHeight="1">
      <c r="A69" s="21"/>
      <c r="B69" s="59"/>
      <c r="C69" s="21"/>
      <c r="D69" s="59"/>
      <c r="H69" s="55"/>
      <c r="J69" s="99">
        <f>+J67*J68</f>
        <v>535.72500000000002</v>
      </c>
      <c r="O69" s="106"/>
      <c r="P69" s="106"/>
      <c r="Q69" s="106"/>
      <c r="R69" s="106"/>
      <c r="S69" s="106"/>
    </row>
    <row r="70" spans="1:19" s="23" customFormat="1" ht="20" customHeight="1">
      <c r="A70" s="21"/>
      <c r="B70" s="59"/>
      <c r="C70" s="21"/>
      <c r="D70" s="55"/>
      <c r="O70" s="106"/>
      <c r="P70" s="106"/>
      <c r="Q70" s="106"/>
      <c r="R70" s="106"/>
      <c r="S70" s="106"/>
    </row>
    <row r="71" spans="1:19" s="23" customFormat="1" ht="15">
      <c r="A71" s="21"/>
      <c r="B71" s="61"/>
      <c r="C71" s="21"/>
      <c r="E71" s="62"/>
      <c r="O71" s="106"/>
      <c r="P71" s="106"/>
      <c r="Q71" s="106"/>
      <c r="R71" s="106"/>
      <c r="S71" s="106"/>
    </row>
    <row r="72" spans="1:19" s="23" customFormat="1" ht="15">
      <c r="A72" s="21"/>
      <c r="B72" s="61"/>
      <c r="C72" s="21"/>
      <c r="E72" s="62"/>
      <c r="O72" s="106"/>
      <c r="P72" s="106"/>
      <c r="Q72" s="106"/>
      <c r="R72" s="106"/>
      <c r="S72" s="106"/>
    </row>
    <row r="73" spans="1:19" s="23" customFormat="1" ht="15">
      <c r="A73" s="21"/>
      <c r="B73" s="21"/>
      <c r="C73" s="21"/>
      <c r="D73" s="63"/>
      <c r="E73" s="62"/>
      <c r="O73" s="106"/>
      <c r="P73" s="106"/>
      <c r="Q73" s="106"/>
      <c r="R73" s="106"/>
      <c r="S73" s="106"/>
    </row>
    <row r="74" spans="1:19" s="23" customFormat="1" ht="20" customHeight="1">
      <c r="A74" s="21"/>
      <c r="B74" s="21"/>
      <c r="C74" s="21"/>
      <c r="O74" s="106"/>
      <c r="P74" s="106"/>
      <c r="Q74" s="106"/>
      <c r="R74" s="106"/>
      <c r="S74" s="106"/>
    </row>
    <row r="75" spans="1:19" s="23" customFormat="1" ht="20" customHeight="1">
      <c r="A75" s="21"/>
      <c r="B75" s="21"/>
      <c r="C75" s="21"/>
      <c r="O75" s="106"/>
      <c r="P75" s="106"/>
      <c r="Q75" s="106"/>
      <c r="R75" s="106"/>
      <c r="S75" s="106"/>
    </row>
    <row r="76" spans="1:19" s="23" customFormat="1" ht="20" customHeight="1">
      <c r="A76" s="21"/>
      <c r="B76" s="21"/>
      <c r="C76" s="21"/>
      <c r="O76" s="106"/>
      <c r="P76" s="106"/>
      <c r="Q76" s="106"/>
      <c r="R76" s="106"/>
      <c r="S76" s="106"/>
    </row>
    <row r="77" spans="1:19" s="23" customFormat="1" ht="20" customHeight="1">
      <c r="A77" s="21"/>
      <c r="B77" s="21"/>
      <c r="C77" s="21"/>
      <c r="O77" s="106"/>
      <c r="P77" s="106"/>
      <c r="Q77" s="106"/>
      <c r="R77" s="106"/>
      <c r="S77" s="106"/>
    </row>
    <row r="78" spans="1:19" s="23" customFormat="1" ht="20" customHeight="1">
      <c r="A78" s="21"/>
      <c r="B78" s="21"/>
      <c r="C78" s="21"/>
      <c r="O78" s="106"/>
      <c r="P78" s="106"/>
      <c r="Q78" s="106"/>
      <c r="R78" s="106"/>
      <c r="S78" s="106"/>
    </row>
    <row r="79" spans="1:19" s="23" customFormat="1" ht="20" customHeight="1">
      <c r="A79" s="21"/>
      <c r="B79" s="21"/>
      <c r="C79" s="21"/>
      <c r="O79" s="106"/>
      <c r="P79" s="106"/>
      <c r="Q79" s="106"/>
      <c r="R79" s="106"/>
      <c r="S79" s="106"/>
    </row>
    <row r="80" spans="1:19" s="23" customFormat="1">
      <c r="A80" s="21"/>
      <c r="B80" s="21"/>
      <c r="C80" s="21"/>
      <c r="O80" s="106"/>
      <c r="P80" s="106"/>
      <c r="Q80" s="106"/>
      <c r="R80" s="106"/>
      <c r="S80" s="106"/>
    </row>
  </sheetData>
  <mergeCells count="1">
    <mergeCell ref="A7:B7"/>
  </mergeCells>
  <pageMargins left="0.78740157480314965" right="0.78740157480314965" top="0.19685039370078741" bottom="0.31496062992125984" header="0" footer="0"/>
  <pageSetup scale="7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ER</vt:lpstr>
      <vt:lpstr>ESF 1</vt:lpstr>
      <vt:lpstr>ESF 2</vt:lpstr>
      <vt:lpstr>ESF 2 (2)</vt:lpstr>
      <vt:lpstr>ESF 2 (3)</vt:lpstr>
      <vt:lpstr>Resultados</vt:lpstr>
      <vt:lpstr>Conciliación</vt:lpstr>
      <vt:lpstr>Ejercicio 1</vt:lpstr>
      <vt:lpstr>Ejercicio 1 (2)</vt:lpstr>
      <vt:lpstr>Ejercicio 1 (3)</vt:lpstr>
      <vt:lpstr>Ejercicio 1 (4)</vt:lpstr>
      <vt:lpstr>Ejercicio 1 (5)</vt:lpstr>
      <vt:lpstr>ER!Área_de_impresión</vt:lpstr>
      <vt:lpstr>'ESF 1'!Área_de_impresión</vt:lpstr>
      <vt:lpstr>'ESF 2'!Área_de_impresión</vt:lpstr>
      <vt:lpstr>'ESF 2 (2)'!Área_de_impresión</vt:lpstr>
      <vt:lpstr>'ESF 2 (3)'!Área_de_impresión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AIN</dc:creator>
  <cp:keywords/>
  <dc:description/>
  <cp:lastModifiedBy>Jorge Zúñiga</cp:lastModifiedBy>
  <cp:revision/>
  <dcterms:created xsi:type="dcterms:W3CDTF">2018-02-09T15:33:47Z</dcterms:created>
  <dcterms:modified xsi:type="dcterms:W3CDTF">2026-05-08T17:20:32Z</dcterms:modified>
  <cp:category/>
  <cp:contentStatus/>
</cp:coreProperties>
</file>