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pm6\Documents\CURSOS\CURSOS 2022\COFIDE\PERSONAS MORALES\TALLER CUCA Y CUFIN\"/>
    </mc:Choice>
  </mc:AlternateContent>
  <xr:revisionPtr revIDLastSave="0" documentId="13_ncr:1_{77162F2B-AD2E-45D4-BABB-932EA7213C9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 CUFIN" sheetId="1" r:id="rId1"/>
    <sheet name="CUCA" sheetId="3" r:id="rId2"/>
  </sheets>
  <definedNames>
    <definedName name="_xlnm.Print_Area" localSheetId="0">' CUFIN'!$A$1:$P$69</definedName>
    <definedName name="_xlnm.Print_Area" localSheetId="1">CUCA!$A$1:$M$48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7" i="3" l="1"/>
  <c r="G47" i="3"/>
  <c r="K45" i="3"/>
  <c r="M45" i="3" s="1"/>
  <c r="J45" i="3"/>
  <c r="I45" i="3"/>
  <c r="G45" i="3"/>
  <c r="K43" i="3"/>
  <c r="M43" i="3" s="1"/>
  <c r="J43" i="3"/>
  <c r="I43" i="3"/>
  <c r="G43" i="3"/>
  <c r="M47" i="3"/>
  <c r="M41" i="3"/>
  <c r="K41" i="3"/>
  <c r="J41" i="3"/>
  <c r="I41" i="3"/>
  <c r="J39" i="3"/>
  <c r="I37" i="3"/>
  <c r="I35" i="3"/>
  <c r="I27" i="3"/>
  <c r="I25" i="3"/>
  <c r="I23" i="3"/>
  <c r="H21" i="3"/>
  <c r="I21" i="3"/>
  <c r="H15" i="3"/>
  <c r="I19" i="3" s="1"/>
  <c r="I15" i="3"/>
  <c r="P71" i="1"/>
  <c r="P69" i="1"/>
  <c r="P41" i="1"/>
  <c r="J66" i="1"/>
  <c r="N64" i="1"/>
  <c r="M64" i="1"/>
  <c r="J64" i="1"/>
  <c r="N62" i="1"/>
  <c r="P62" i="1" s="1"/>
  <c r="M62" i="1"/>
  <c r="J62" i="1"/>
  <c r="P66" i="1"/>
  <c r="P64" i="1"/>
  <c r="P60" i="1"/>
  <c r="N60" i="1"/>
  <c r="M60" i="1"/>
  <c r="L60" i="1"/>
  <c r="J60" i="1"/>
  <c r="I60" i="1"/>
  <c r="G60" i="1"/>
  <c r="L56" i="1"/>
  <c r="L37" i="1"/>
  <c r="L38" i="1"/>
  <c r="L36" i="1"/>
  <c r="M36" i="1" s="1"/>
  <c r="L34" i="1"/>
  <c r="M34" i="1" s="1"/>
  <c r="M32" i="1"/>
  <c r="L28" i="1"/>
  <c r="L26" i="1"/>
  <c r="L22" i="1"/>
  <c r="L20" i="1"/>
  <c r="I39" i="3"/>
  <c r="I38" i="3"/>
  <c r="L58" i="1"/>
  <c r="M58" i="1" s="1"/>
  <c r="L57" i="1"/>
  <c r="L30" i="1" l="1"/>
  <c r="L29" i="1"/>
  <c r="E98" i="1" l="1"/>
  <c r="G54" i="1" l="1"/>
  <c r="I54" i="1" l="1"/>
  <c r="J35" i="3"/>
  <c r="M54" i="1" l="1"/>
  <c r="M26" i="1"/>
  <c r="L24" i="1"/>
  <c r="M24" i="1" s="1"/>
  <c r="H52" i="1" l="1"/>
  <c r="M22" i="1" l="1"/>
  <c r="M20" i="1"/>
  <c r="G20" i="1"/>
  <c r="I20" i="1" s="1"/>
  <c r="I33" i="3" l="1"/>
  <c r="I32" i="3"/>
  <c r="I31" i="3"/>
  <c r="J31" i="3" s="1"/>
  <c r="I30" i="3"/>
  <c r="E31" i="3"/>
  <c r="E33" i="3" s="1"/>
  <c r="E35" i="3" s="1"/>
  <c r="E37" i="3" s="1"/>
  <c r="E39" i="3" s="1"/>
  <c r="E41" i="3" s="1"/>
  <c r="E43" i="3" s="1"/>
  <c r="E45" i="3" s="1"/>
  <c r="E47" i="3" s="1"/>
  <c r="J33" i="3" l="1"/>
  <c r="G52" i="1"/>
  <c r="I52" i="1" s="1"/>
  <c r="L51" i="1" l="1"/>
  <c r="L52" i="1"/>
  <c r="E27" i="3" l="1"/>
  <c r="E29" i="3" s="1"/>
  <c r="J25" i="3"/>
  <c r="J23" i="3"/>
  <c r="J19" i="3"/>
  <c r="J13" i="3"/>
  <c r="J15" i="3"/>
  <c r="I29" i="3" l="1"/>
  <c r="J29" i="3" s="1"/>
  <c r="I28" i="3"/>
  <c r="G50" i="1"/>
  <c r="I50" i="1" s="1"/>
  <c r="G18" i="1" l="1"/>
  <c r="I18" i="1" s="1"/>
  <c r="J27" i="3" l="1"/>
  <c r="J21" i="3"/>
  <c r="L18" i="1"/>
  <c r="M18" i="1" s="1"/>
  <c r="L17" i="1"/>
  <c r="M12" i="1"/>
  <c r="L16" i="1"/>
  <c r="M16" i="1" s="1"/>
  <c r="L15" i="1"/>
  <c r="L14" i="1"/>
  <c r="M14" i="1" s="1"/>
  <c r="G16" i="1"/>
  <c r="I16" i="1" s="1"/>
  <c r="G14" i="1"/>
  <c r="I14" i="1" s="1"/>
  <c r="G10" i="1"/>
  <c r="I10" i="1" s="1"/>
  <c r="N10" i="1" s="1"/>
  <c r="P10" i="1" s="1"/>
  <c r="J12" i="1" s="1"/>
  <c r="E13" i="3"/>
  <c r="E15" i="3" s="1"/>
  <c r="G12" i="1"/>
  <c r="I12" i="1" s="1"/>
  <c r="A1" i="3"/>
  <c r="N12" i="1" l="1"/>
  <c r="P12" i="1" s="1"/>
  <c r="J14" i="1" s="1"/>
  <c r="N14" i="1" s="1"/>
  <c r="P14" i="1" s="1"/>
  <c r="J16" i="1" s="1"/>
  <c r="N16" i="1" s="1"/>
  <c r="P16" i="1" s="1"/>
  <c r="J18" i="1" s="1"/>
  <c r="N18" i="1" s="1"/>
  <c r="P18" i="1" s="1"/>
  <c r="M13" i="3"/>
  <c r="P50" i="1" l="1"/>
  <c r="J52" i="1" s="1"/>
  <c r="P52" i="1" s="1"/>
  <c r="J54" i="1" s="1"/>
  <c r="N54" i="1" s="1"/>
  <c r="P54" i="1" s="1"/>
  <c r="J56" i="1" s="1"/>
  <c r="N56" i="1" s="1"/>
  <c r="P56" i="1" s="1"/>
  <c r="J58" i="1" s="1"/>
  <c r="N58" i="1" s="1"/>
  <c r="P58" i="1" s="1"/>
  <c r="J20" i="1"/>
  <c r="N20" i="1" s="1"/>
  <c r="P20" i="1" s="1"/>
  <c r="J22" i="1" s="1"/>
  <c r="N22" i="1" s="1"/>
  <c r="P22" i="1" s="1"/>
  <c r="J24" i="1" s="1"/>
  <c r="N24" i="1" s="1"/>
  <c r="P24" i="1" s="1"/>
  <c r="J26" i="1" s="1"/>
  <c r="N26" i="1" s="1"/>
  <c r="P26" i="1" s="1"/>
  <c r="J28" i="1" s="1"/>
  <c r="N28" i="1" s="1"/>
  <c r="P28" i="1" s="1"/>
  <c r="J30" i="1" s="1"/>
  <c r="N30" i="1" s="1"/>
  <c r="G15" i="3"/>
  <c r="K15" i="3" s="1"/>
  <c r="M15" i="3" s="1"/>
  <c r="M17" i="3" s="1"/>
  <c r="G19" i="3" s="1"/>
  <c r="E21" i="3"/>
  <c r="P30" i="1" l="1"/>
  <c r="J32" i="1"/>
  <c r="N32" i="1" s="1"/>
  <c r="K19" i="3"/>
  <c r="M19" i="3" s="1"/>
  <c r="P32" i="1" l="1"/>
  <c r="J34" i="1"/>
  <c r="N34" i="1" s="1"/>
  <c r="K21" i="3"/>
  <c r="M21" i="3" l="1"/>
  <c r="G23" i="3" s="1"/>
  <c r="K23" i="3" s="1"/>
  <c r="M23" i="3" s="1"/>
  <c r="G25" i="3" s="1"/>
  <c r="K25" i="3" s="1"/>
  <c r="M25" i="3" s="1"/>
  <c r="G27" i="3" s="1"/>
  <c r="K27" i="3" s="1"/>
  <c r="M27" i="3" s="1"/>
  <c r="G29" i="3" s="1"/>
  <c r="K29" i="3" s="1"/>
  <c r="M29" i="3" s="1"/>
  <c r="G31" i="3" s="1"/>
  <c r="J36" i="1"/>
  <c r="N36" i="1" s="1"/>
  <c r="P36" i="1" s="1"/>
  <c r="J38" i="1" s="1"/>
  <c r="P34" i="1"/>
  <c r="K31" i="3" l="1"/>
  <c r="M31" i="3" s="1"/>
  <c r="G33" i="3" s="1"/>
  <c r="K33" i="3" s="1"/>
  <c r="M33" i="3" s="1"/>
  <c r="G35" i="3" s="1"/>
  <c r="K35" i="3" s="1"/>
  <c r="M35" i="3" s="1"/>
  <c r="G37" i="3" s="1"/>
  <c r="K37" i="3" s="1"/>
  <c r="M37" i="3" s="1"/>
  <c r="G39" i="3" s="1"/>
  <c r="K39" i="3" s="1"/>
  <c r="M39" i="3" s="1"/>
  <c r="G41" i="3" s="1"/>
</calcChain>
</file>

<file path=xl/sharedStrings.xml><?xml version="1.0" encoding="utf-8"?>
<sst xmlns="http://schemas.openxmlformats.org/spreadsheetml/2006/main" count="224" uniqueCount="135">
  <si>
    <t>EJERCICIO</t>
  </si>
  <si>
    <t>CUFIN</t>
  </si>
  <si>
    <t>INPC DIC.</t>
  </si>
  <si>
    <t>C/ EJERCICIO</t>
  </si>
  <si>
    <t>INPC ULT.</t>
  </si>
  <si>
    <t>ACTUALIZ.</t>
  </si>
  <si>
    <t>F.A.</t>
  </si>
  <si>
    <t>CUFIN ACT.</t>
  </si>
  <si>
    <t>A DIC. C/EJ.</t>
  </si>
  <si>
    <t>SALDO</t>
  </si>
  <si>
    <t>SDO. CUFIN</t>
  </si>
  <si>
    <t>EJ. ANTER.</t>
  </si>
  <si>
    <t>DISTRIB.</t>
  </si>
  <si>
    <t>DIVIDENDOS</t>
  </si>
  <si>
    <t>RESULTADO</t>
  </si>
  <si>
    <t>FISCAL</t>
  </si>
  <si>
    <t>I.S.R.</t>
  </si>
  <si>
    <t>NO</t>
  </si>
  <si>
    <t>DEDUC.</t>
  </si>
  <si>
    <t>NETO</t>
  </si>
  <si>
    <t>UTIL. FISCAL</t>
  </si>
  <si>
    <t>REINVERTIDA</t>
  </si>
  <si>
    <t>DETERMINACION DEL SALDO DE LA CUFIN</t>
  </si>
  <si>
    <t>FACTOR</t>
  </si>
  <si>
    <t>MENOS:</t>
  </si>
  <si>
    <t>ACTUALIZACION DE LA CUENTA DE CAPITAL DE APORTACION</t>
  </si>
  <si>
    <t>C O N C E P T O</t>
  </si>
  <si>
    <t xml:space="preserve">FECHA </t>
  </si>
  <si>
    <t>APORTACION</t>
  </si>
  <si>
    <t>IMPORTE</t>
  </si>
  <si>
    <t>EXCEPTO REINV.</t>
  </si>
  <si>
    <t>O CAP. DE UTIL.</t>
  </si>
  <si>
    <t>REDUCCION</t>
  </si>
  <si>
    <t>DE CAPITAL</t>
  </si>
  <si>
    <t>DEL CAPITAL</t>
  </si>
  <si>
    <t>HISTORICO</t>
  </si>
  <si>
    <t>SALDO DE LA</t>
  </si>
  <si>
    <t>LA CUENTA</t>
  </si>
  <si>
    <t>INPC DEL</t>
  </si>
  <si>
    <t>MES DE</t>
  </si>
  <si>
    <t>CIERRE DEL</t>
  </si>
  <si>
    <t>CUENTA DE</t>
  </si>
  <si>
    <t>SALDO DE</t>
  </si>
  <si>
    <t xml:space="preserve">CAPITAL </t>
  </si>
  <si>
    <t>ACTUALIZADO</t>
  </si>
  <si>
    <t>DE</t>
  </si>
  <si>
    <t>APORTACION INICIAL</t>
  </si>
  <si>
    <t>AUMENTO CAPITAL</t>
  </si>
  <si>
    <t xml:space="preserve">ULTIMA </t>
  </si>
  <si>
    <t>ANTERIOR</t>
  </si>
  <si>
    <t>REDUCC.</t>
  </si>
  <si>
    <t>CAPITAL</t>
  </si>
  <si>
    <t>DIC'10</t>
  </si>
  <si>
    <t>DIC'09</t>
  </si>
  <si>
    <t>DIC'11</t>
  </si>
  <si>
    <t>DIC'12</t>
  </si>
  <si>
    <t>DIC'13</t>
  </si>
  <si>
    <t>MYO'09</t>
  </si>
  <si>
    <t>EJERC. ANT.</t>
  </si>
  <si>
    <t>ACTUALIZADA</t>
  </si>
  <si>
    <t>DIC'14</t>
  </si>
  <si>
    <t>DIC'15</t>
  </si>
  <si>
    <t>JUL'15</t>
  </si>
  <si>
    <t>f. I art. 9 LISR</t>
  </si>
  <si>
    <t xml:space="preserve">PTU PAG. EN EL EJERCICIO </t>
  </si>
  <si>
    <t>Nota 1.- Integración No Deducibles:</t>
  </si>
  <si>
    <t xml:space="preserve"> Actualizaciones</t>
  </si>
  <si>
    <t xml:space="preserve"> Compras No facturadas</t>
  </si>
  <si>
    <t>EJERCICIOS 2009 A 2013</t>
  </si>
  <si>
    <t>EJERCICIO A PARTIR</t>
  </si>
  <si>
    <t>DE 2014</t>
  </si>
  <si>
    <t>TOTAL CUFIN</t>
  </si>
  <si>
    <t>NOV'16</t>
  </si>
  <si>
    <t>DIC'16</t>
  </si>
  <si>
    <t>SALDO ACTUAL. AL 31 /DIC/2009</t>
  </si>
  <si>
    <t>SALDO ACTUAL. AL 31 /DIC/2010</t>
  </si>
  <si>
    <t>SALDO ACTUAL. AL 31 /DIC/2011</t>
  </si>
  <si>
    <t>SALDO ACTUAL. AL 31 /DIC/2012</t>
  </si>
  <si>
    <t>SALDO ACTUAL. AL 31 /DIC/2013</t>
  </si>
  <si>
    <t>SALDO ACTUAL. AL 31 /DIC/2015</t>
  </si>
  <si>
    <t>SALDO ACTUAL. AL 31 /DIC/2016</t>
  </si>
  <si>
    <t>SALDO ACTUAL. AL 31 /DIC/2014</t>
  </si>
  <si>
    <t>(2)</t>
  </si>
  <si>
    <t>No. Cta. Contable</t>
  </si>
  <si>
    <t>5000-001-000</t>
  </si>
  <si>
    <t>Descripción</t>
  </si>
  <si>
    <t>5800-039-000</t>
  </si>
  <si>
    <t>No Deducibles</t>
  </si>
  <si>
    <t>6000-046-000</t>
  </si>
  <si>
    <t>No Deducibles sin requisitos fiscales</t>
  </si>
  <si>
    <t>5500-015-000</t>
  </si>
  <si>
    <t>5800-051-000</t>
  </si>
  <si>
    <t>6000-010-000</t>
  </si>
  <si>
    <t>Ingresos Exentos por Sueldos y Salarios</t>
  </si>
  <si>
    <t>5500-005-000</t>
  </si>
  <si>
    <t>5500-002-000</t>
  </si>
  <si>
    <t>5500-014-000</t>
  </si>
  <si>
    <t>5500-007-000</t>
  </si>
  <si>
    <t>5500-013-000</t>
  </si>
  <si>
    <t>5800-049-000</t>
  </si>
  <si>
    <t>5800-043-000</t>
  </si>
  <si>
    <t>5800-045-000</t>
  </si>
  <si>
    <t>5800-048-000</t>
  </si>
  <si>
    <t>6000-003-000</t>
  </si>
  <si>
    <t>6000-005-000</t>
  </si>
  <si>
    <t>Cuotas IMSS Dic pagadas en Ene sig ejerc</t>
  </si>
  <si>
    <t>Cuotas Patr. IMSS</t>
  </si>
  <si>
    <t>Aguinaldo</t>
  </si>
  <si>
    <t>Prima Vacacional</t>
  </si>
  <si>
    <t>Prima de Antig.</t>
  </si>
  <si>
    <t>Horas Extras Dob.</t>
  </si>
  <si>
    <t>Prima Antigüedad</t>
  </si>
  <si>
    <t>Indemnizaciones</t>
  </si>
  <si>
    <t>Suma No Deducibles</t>
  </si>
  <si>
    <t xml:space="preserve">NO DEDUCIBLES </t>
  </si>
  <si>
    <t>(NOTA 1)</t>
  </si>
  <si>
    <t>SALDO ACTUAL. AL 31 /DIC/2017</t>
  </si>
  <si>
    <t>DIC'17</t>
  </si>
  <si>
    <t>OCT'18</t>
  </si>
  <si>
    <t>EJERCICIO 2018</t>
  </si>
  <si>
    <t>EL GRAN ESFUERZO, S. DE R.L. DE C.V.</t>
  </si>
  <si>
    <t>EJERCICIO 2021</t>
  </si>
  <si>
    <t>DIC'18</t>
  </si>
  <si>
    <t>DIC'19</t>
  </si>
  <si>
    <t>DIC'20</t>
  </si>
  <si>
    <t>DIC'21</t>
  </si>
  <si>
    <t>DIC'22</t>
  </si>
  <si>
    <t>0CT'18</t>
  </si>
  <si>
    <t>SALDO CUFIN 2013</t>
  </si>
  <si>
    <t>SALDO CUFIN A PARTIR DE 2014</t>
  </si>
  <si>
    <t>SALDO ACTUAL. AL 31 /DIC/2018</t>
  </si>
  <si>
    <t>SALDO ACTUAL. AL 31 /DIC/2019</t>
  </si>
  <si>
    <t>SALDO ACTUAL. AL 31 /DIC/2020</t>
  </si>
  <si>
    <t>SALDO ACTUAL. AL 31 /DIC/2021</t>
  </si>
  <si>
    <t>SALDO ACTUAL. AL 31 /DIC/2022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</si>
</sst>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_(* #,##0.0000_);_(* \(#,##0.0000\);_(* &quot;-&quot;??_);_(@_)"/>
    <numFmt numFmtId="167" formatCode="_-* #,##0.0000_-;\-* #,##0.0000_-;_-* &quot;-&quot;??_-;_-@_-"/>
    <numFmt numFmtId="168" formatCode="_-* #,##0.00000_-;\-* #,##0.00000_-;_-* &quot;-&quot;??_-;_-@_-"/>
    <numFmt numFmtId="169" formatCode="_-* #,##0_-;\-* #,##0_-;_-* &quot;-&quot;??_-;_-@_-"/>
    <numFmt numFmtId="174" formatCode="0.000"/>
    <numFmt numFmtId="175" formatCode="_-* #,##0.000000_-;\-* #,##0.000000_-;_-* &quot;-&quot;??_-;_-@_-"/>
    <numFmt numFmtId="178" formatCode="_-* #,##0.000_-;\-* #,##0.000_-;_-* &quot;-&quot;??_-;_-@_-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rinda"/>
      <family val="2"/>
    </font>
    <font>
      <sz val="10"/>
      <name val="Vrinda"/>
      <family val="2"/>
    </font>
    <font>
      <b/>
      <sz val="8"/>
      <name val="Vrinda"/>
      <family val="2"/>
    </font>
    <font>
      <i/>
      <sz val="10"/>
      <name val="Vrinda"/>
      <family val="2"/>
    </font>
    <font>
      <i/>
      <sz val="10"/>
      <color rgb="FFFF0000"/>
      <name val="Vrinda"/>
      <family val="2"/>
    </font>
    <font>
      <b/>
      <sz val="11"/>
      <name val="Vrinda"/>
      <family val="2"/>
    </font>
    <font>
      <sz val="10"/>
      <name val="Vrinda"/>
      <family val="2"/>
    </font>
    <font>
      <b/>
      <sz val="10"/>
      <name val="Vrind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9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0" xfId="0" applyFont="1" applyFill="1" applyBorder="1"/>
    <xf numFmtId="43" fontId="4" fillId="2" borderId="2" xfId="1" applyFont="1" applyFill="1" applyBorder="1" applyAlignment="1">
      <alignment horizontal="right"/>
    </xf>
    <xf numFmtId="43" fontId="4" fillId="2" borderId="2" xfId="1" applyFont="1" applyFill="1" applyBorder="1"/>
    <xf numFmtId="43" fontId="4" fillId="2" borderId="11" xfId="1" applyFont="1" applyFill="1" applyBorder="1"/>
    <xf numFmtId="0" fontId="3" fillId="2" borderId="10" xfId="0" applyFont="1" applyFill="1" applyBorder="1" applyAlignment="1">
      <alignment horizontal="center"/>
    </xf>
    <xf numFmtId="169" fontId="4" fillId="2" borderId="2" xfId="1" applyNumberFormat="1" applyFont="1" applyFill="1" applyBorder="1" applyAlignment="1">
      <alignment horizontal="right"/>
    </xf>
    <xf numFmtId="169" fontId="4" fillId="2" borderId="2" xfId="1" applyNumberFormat="1" applyFont="1" applyFill="1" applyBorder="1"/>
    <xf numFmtId="169" fontId="4" fillId="2" borderId="11" xfId="1" applyNumberFormat="1" applyFont="1" applyFill="1" applyBorder="1"/>
    <xf numFmtId="167" fontId="4" fillId="2" borderId="2" xfId="1" applyNumberFormat="1" applyFont="1" applyFill="1" applyBorder="1"/>
    <xf numFmtId="0" fontId="6" fillId="2" borderId="10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43" fontId="4" fillId="0" borderId="2" xfId="1" applyFont="1" applyFill="1" applyBorder="1" applyAlignment="1">
      <alignment horizontal="right"/>
    </xf>
    <xf numFmtId="169" fontId="4" fillId="0" borderId="2" xfId="1" applyNumberFormat="1" applyFont="1" applyFill="1" applyBorder="1" applyAlignment="1">
      <alignment horizontal="right"/>
    </xf>
    <xf numFmtId="169" fontId="4" fillId="0" borderId="2" xfId="1" applyNumberFormat="1" applyFont="1" applyFill="1" applyBorder="1"/>
    <xf numFmtId="169" fontId="3" fillId="2" borderId="11" xfId="1" applyNumberFormat="1" applyFont="1" applyFill="1" applyBorder="1"/>
    <xf numFmtId="43" fontId="7" fillId="2" borderId="19" xfId="1" applyFont="1" applyFill="1" applyBorder="1" applyAlignment="1">
      <alignment horizontal="center"/>
    </xf>
    <xf numFmtId="43" fontId="6" fillId="2" borderId="19" xfId="1" applyFont="1" applyFill="1" applyBorder="1" applyAlignment="1">
      <alignment horizontal="center"/>
    </xf>
    <xf numFmtId="43" fontId="4" fillId="2" borderId="19" xfId="1" applyFont="1" applyFill="1" applyBorder="1"/>
    <xf numFmtId="43" fontId="4" fillId="2" borderId="20" xfId="1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43" fontId="4" fillId="2" borderId="13" xfId="1" applyFont="1" applyFill="1" applyBorder="1"/>
    <xf numFmtId="0" fontId="4" fillId="2" borderId="14" xfId="0" applyFont="1" applyFill="1" applyBorder="1"/>
    <xf numFmtId="43" fontId="4" fillId="2" borderId="0" xfId="1" applyFont="1" applyFill="1"/>
    <xf numFmtId="9" fontId="4" fillId="2" borderId="0" xfId="0" applyNumberFormat="1" applyFont="1" applyFill="1"/>
    <xf numFmtId="43" fontId="4" fillId="2" borderId="0" xfId="0" applyNumberFormat="1" applyFont="1" applyFill="1"/>
    <xf numFmtId="0" fontId="5" fillId="2" borderId="0" xfId="0" applyFont="1" applyFill="1" applyBorder="1" applyAlignment="1">
      <alignment horizontal="center" wrapText="1"/>
    </xf>
    <xf numFmtId="0" fontId="4" fillId="2" borderId="0" xfId="0" applyFont="1" applyFill="1" applyBorder="1"/>
    <xf numFmtId="169" fontId="4" fillId="2" borderId="0" xfId="1" applyNumberFormat="1" applyFont="1" applyFill="1" applyBorder="1"/>
    <xf numFmtId="167" fontId="4" fillId="2" borderId="0" xfId="1" applyNumberFormat="1" applyFont="1" applyFill="1" applyBorder="1"/>
    <xf numFmtId="43" fontId="4" fillId="2" borderId="0" xfId="1" applyFont="1" applyFill="1" applyBorder="1"/>
    <xf numFmtId="43" fontId="4" fillId="2" borderId="0" xfId="1" applyFont="1" applyFill="1" applyBorder="1" applyAlignment="1">
      <alignment horizontal="right"/>
    </xf>
    <xf numFmtId="169" fontId="4" fillId="2" borderId="0" xfId="1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/>
    </xf>
    <xf numFmtId="43" fontId="6" fillId="2" borderId="13" xfId="1" applyFont="1" applyFill="1" applyBorder="1" applyAlignment="1">
      <alignment horizontal="center"/>
    </xf>
    <xf numFmtId="43" fontId="4" fillId="2" borderId="14" xfId="1" applyFont="1" applyFill="1" applyBorder="1"/>
    <xf numFmtId="0" fontId="4" fillId="0" borderId="0" xfId="0" applyFont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8" fillId="2" borderId="23" xfId="0" applyFont="1" applyFill="1" applyBorder="1"/>
    <xf numFmtId="0" fontId="8" fillId="2" borderId="24" xfId="0" applyFont="1" applyFill="1" applyBorder="1"/>
    <xf numFmtId="0" fontId="3" fillId="0" borderId="18" xfId="0" applyFont="1" applyFill="1" applyBorder="1" applyAlignment="1">
      <alignment horizontal="center"/>
    </xf>
    <xf numFmtId="43" fontId="4" fillId="0" borderId="19" xfId="1" applyFont="1" applyFill="1" applyBorder="1" applyAlignment="1">
      <alignment horizontal="right"/>
    </xf>
    <xf numFmtId="169" fontId="4" fillId="0" borderId="19" xfId="1" applyNumberFormat="1" applyFont="1" applyFill="1" applyBorder="1" applyAlignment="1">
      <alignment horizontal="right"/>
    </xf>
    <xf numFmtId="169" fontId="4" fillId="0" borderId="19" xfId="1" applyNumberFormat="1" applyFont="1" applyFill="1" applyBorder="1"/>
    <xf numFmtId="169" fontId="4" fillId="2" borderId="19" xfId="1" applyNumberFormat="1" applyFont="1" applyFill="1" applyBorder="1"/>
    <xf numFmtId="167" fontId="4" fillId="2" borderId="19" xfId="1" applyNumberFormat="1" applyFont="1" applyFill="1" applyBorder="1"/>
    <xf numFmtId="169" fontId="3" fillId="2" borderId="20" xfId="1" applyNumberFormat="1" applyFont="1" applyFill="1" applyBorder="1"/>
    <xf numFmtId="14" fontId="3" fillId="0" borderId="18" xfId="0" applyNumberFormat="1" applyFont="1" applyFill="1" applyBorder="1" applyAlignment="1">
      <alignment horizontal="center"/>
    </xf>
    <xf numFmtId="169" fontId="4" fillId="2" borderId="20" xfId="1" applyNumberFormat="1" applyFont="1" applyFill="1" applyBorder="1"/>
    <xf numFmtId="0" fontId="3" fillId="0" borderId="0" xfId="0" applyFont="1"/>
    <xf numFmtId="0" fontId="3" fillId="2" borderId="16" xfId="0" applyFont="1" applyFill="1" applyBorder="1" applyAlignment="1">
      <alignment horizontal="center"/>
    </xf>
    <xf numFmtId="0" fontId="4" fillId="2" borderId="15" xfId="0" applyFont="1" applyFill="1" applyBorder="1"/>
    <xf numFmtId="0" fontId="3" fillId="2" borderId="5" xfId="0" applyFont="1" applyFill="1" applyBorder="1" applyAlignment="1">
      <alignment horizontal="center"/>
    </xf>
    <xf numFmtId="0" fontId="4" fillId="0" borderId="2" xfId="2" applyFont="1" applyFill="1" applyBorder="1"/>
    <xf numFmtId="0" fontId="3" fillId="2" borderId="17" xfId="0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14" fontId="4" fillId="2" borderId="2" xfId="0" applyNumberFormat="1" applyFont="1" applyFill="1" applyBorder="1"/>
    <xf numFmtId="166" fontId="4" fillId="2" borderId="2" xfId="0" applyNumberFormat="1" applyFont="1" applyFill="1" applyBorder="1"/>
    <xf numFmtId="0" fontId="4" fillId="2" borderId="2" xfId="0" applyFont="1" applyFill="1" applyBorder="1"/>
    <xf numFmtId="0" fontId="4" fillId="2" borderId="11" xfId="0" applyFont="1" applyFill="1" applyBorder="1"/>
    <xf numFmtId="168" fontId="4" fillId="2" borderId="2" xfId="1" applyNumberFormat="1" applyFont="1" applyFill="1" applyBorder="1"/>
    <xf numFmtId="43" fontId="4" fillId="2" borderId="11" xfId="1" applyNumberFormat="1" applyFont="1" applyFill="1" applyBorder="1"/>
    <xf numFmtId="169" fontId="4" fillId="2" borderId="11" xfId="0" applyNumberFormat="1" applyFont="1" applyFill="1" applyBorder="1"/>
    <xf numFmtId="43" fontId="4" fillId="2" borderId="2" xfId="1" applyNumberFormat="1" applyFont="1" applyFill="1" applyBorder="1"/>
    <xf numFmtId="0" fontId="3" fillId="2" borderId="10" xfId="0" applyFont="1" applyFill="1" applyBorder="1" applyAlignment="1">
      <alignment horizontal="left"/>
    </xf>
    <xf numFmtId="0" fontId="3" fillId="2" borderId="2" xfId="0" applyFont="1" applyFill="1" applyBorder="1"/>
    <xf numFmtId="165" fontId="4" fillId="2" borderId="2" xfId="0" applyNumberFormat="1" applyFont="1" applyFill="1" applyBorder="1"/>
    <xf numFmtId="169" fontId="3" fillId="2" borderId="11" xfId="0" applyNumberFormat="1" applyFont="1" applyFill="1" applyBorder="1"/>
    <xf numFmtId="169" fontId="4" fillId="2" borderId="2" xfId="0" applyNumberFormat="1" applyFont="1" applyFill="1" applyBorder="1"/>
    <xf numFmtId="0" fontId="3" fillId="2" borderId="18" xfId="0" applyFont="1" applyFill="1" applyBorder="1" applyAlignment="1">
      <alignment horizontal="left"/>
    </xf>
    <xf numFmtId="0" fontId="3" fillId="2" borderId="19" xfId="0" applyFont="1" applyFill="1" applyBorder="1"/>
    <xf numFmtId="166" fontId="4" fillId="2" borderId="19" xfId="0" applyNumberFormat="1" applyFont="1" applyFill="1" applyBorder="1"/>
    <xf numFmtId="165" fontId="4" fillId="2" borderId="19" xfId="0" applyNumberFormat="1" applyFont="1" applyFill="1" applyBorder="1"/>
    <xf numFmtId="169" fontId="3" fillId="2" borderId="20" xfId="0" applyNumberFormat="1" applyFont="1" applyFill="1" applyBorder="1"/>
    <xf numFmtId="167" fontId="4" fillId="2" borderId="2" xfId="1" quotePrefix="1" applyNumberFormat="1" applyFont="1" applyFill="1" applyBorder="1"/>
    <xf numFmtId="14" fontId="4" fillId="2" borderId="0" xfId="0" applyNumberFormat="1" applyFont="1" applyFill="1"/>
    <xf numFmtId="169" fontId="4" fillId="2" borderId="0" xfId="1" applyNumberFormat="1" applyFont="1" applyFill="1"/>
    <xf numFmtId="167" fontId="4" fillId="2" borderId="0" xfId="0" applyNumberFormat="1" applyFont="1" applyFill="1"/>
    <xf numFmtId="166" fontId="4" fillId="2" borderId="0" xfId="0" applyNumberFormat="1" applyFont="1" applyFill="1"/>
    <xf numFmtId="164" fontId="4" fillId="2" borderId="0" xfId="0" applyNumberFormat="1" applyFont="1" applyFill="1"/>
    <xf numFmtId="14" fontId="4" fillId="0" borderId="0" xfId="0" applyNumberFormat="1" applyFont="1"/>
    <xf numFmtId="43" fontId="4" fillId="0" borderId="0" xfId="1" applyFont="1"/>
    <xf numFmtId="167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/>
    <xf numFmtId="43" fontId="4" fillId="0" borderId="1" xfId="1" applyFont="1" applyBorder="1"/>
    <xf numFmtId="43" fontId="4" fillId="0" borderId="0" xfId="0" applyNumberFormat="1" applyFont="1"/>
    <xf numFmtId="0" fontId="4" fillId="2" borderId="21" xfId="0" applyFont="1" applyFill="1" applyBorder="1"/>
    <xf numFmtId="0" fontId="3" fillId="2" borderId="3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/>
    </xf>
    <xf numFmtId="0" fontId="4" fillId="2" borderId="27" xfId="0" applyFont="1" applyFill="1" applyBorder="1"/>
    <xf numFmtId="0" fontId="3" fillId="2" borderId="27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14" fontId="3" fillId="0" borderId="28" xfId="0" applyNumberFormat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4" fillId="2" borderId="29" xfId="0" applyFont="1" applyFill="1" applyBorder="1"/>
    <xf numFmtId="167" fontId="4" fillId="0" borderId="2" xfId="1" applyNumberFormat="1" applyFont="1" applyFill="1" applyBorder="1"/>
    <xf numFmtId="43" fontId="4" fillId="0" borderId="2" xfId="1" applyFont="1" applyFill="1" applyBorder="1"/>
    <xf numFmtId="43" fontId="4" fillId="0" borderId="19" xfId="1" applyFont="1" applyFill="1" applyBorder="1"/>
    <xf numFmtId="169" fontId="3" fillId="0" borderId="20" xfId="1" applyNumberFormat="1" applyFont="1" applyFill="1" applyBorder="1"/>
    <xf numFmtId="0" fontId="4" fillId="0" borderId="0" xfId="0" applyFont="1" applyFill="1"/>
    <xf numFmtId="0" fontId="3" fillId="2" borderId="27" xfId="0" quotePrefix="1" applyFont="1" applyFill="1" applyBorder="1" applyAlignment="1">
      <alignment horizontal="center"/>
    </xf>
    <xf numFmtId="0" fontId="3" fillId="2" borderId="10" xfId="0" applyFont="1" applyFill="1" applyBorder="1"/>
    <xf numFmtId="0" fontId="8" fillId="2" borderId="0" xfId="0" applyFont="1" applyFill="1" applyBorder="1"/>
    <xf numFmtId="169" fontId="8" fillId="2" borderId="0" xfId="0" applyNumberFormat="1" applyFont="1" applyFill="1" applyBorder="1"/>
    <xf numFmtId="0" fontId="9" fillId="2" borderId="0" xfId="0" applyFont="1" applyFill="1"/>
    <xf numFmtId="43" fontId="9" fillId="2" borderId="0" xfId="1" applyFont="1" applyFill="1"/>
    <xf numFmtId="0" fontId="9" fillId="0" borderId="0" xfId="0" applyFont="1"/>
    <xf numFmtId="0" fontId="9" fillId="2" borderId="0" xfId="0" applyFont="1" applyFill="1" applyBorder="1"/>
    <xf numFmtId="0" fontId="3" fillId="2" borderId="0" xfId="0" applyFont="1" applyFill="1" applyBorder="1"/>
    <xf numFmtId="0" fontId="10" fillId="2" borderId="0" xfId="0" applyFont="1" applyFill="1" applyBorder="1"/>
    <xf numFmtId="43" fontId="10" fillId="2" borderId="0" xfId="1" applyFont="1" applyFill="1" applyBorder="1" applyAlignment="1">
      <alignment horizontal="center"/>
    </xf>
    <xf numFmtId="0" fontId="9" fillId="2" borderId="16" xfId="0" applyFont="1" applyFill="1" applyBorder="1"/>
    <xf numFmtId="0" fontId="3" fillId="2" borderId="16" xfId="0" applyFont="1" applyFill="1" applyBorder="1"/>
    <xf numFmtId="0" fontId="3" fillId="2" borderId="17" xfId="0" applyFont="1" applyFill="1" applyBorder="1"/>
    <xf numFmtId="0" fontId="9" fillId="2" borderId="17" xfId="0" applyFont="1" applyFill="1" applyBorder="1"/>
    <xf numFmtId="0" fontId="10" fillId="2" borderId="16" xfId="0" applyFont="1" applyFill="1" applyBorder="1"/>
    <xf numFmtId="0" fontId="4" fillId="2" borderId="17" xfId="0" applyFont="1" applyFill="1" applyBorder="1"/>
    <xf numFmtId="0" fontId="4" fillId="2" borderId="31" xfId="0" applyFont="1" applyFill="1" applyBorder="1"/>
    <xf numFmtId="0" fontId="4" fillId="2" borderId="22" xfId="0" applyFont="1" applyFill="1" applyBorder="1"/>
    <xf numFmtId="0" fontId="10" fillId="2" borderId="22" xfId="0" applyFont="1" applyFill="1" applyBorder="1"/>
    <xf numFmtId="0" fontId="10" fillId="2" borderId="32" xfId="0" applyFont="1" applyFill="1" applyBorder="1" applyAlignment="1">
      <alignment horizontal="right"/>
    </xf>
    <xf numFmtId="0" fontId="4" fillId="2" borderId="23" xfId="0" applyFont="1" applyFill="1" applyBorder="1"/>
    <xf numFmtId="0" fontId="3" fillId="2" borderId="24" xfId="0" applyFont="1" applyFill="1" applyBorder="1"/>
    <xf numFmtId="0" fontId="10" fillId="2" borderId="24" xfId="0" applyFont="1" applyFill="1" applyBorder="1" applyAlignment="1">
      <alignment horizontal="right"/>
    </xf>
    <xf numFmtId="0" fontId="3" fillId="2" borderId="22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/>
    </xf>
    <xf numFmtId="43" fontId="9" fillId="2" borderId="0" xfId="1" applyFont="1" applyFill="1" applyBorder="1"/>
    <xf numFmtId="43" fontId="9" fillId="2" borderId="0" xfId="0" applyNumberFormat="1" applyFont="1" applyFill="1" applyBorder="1"/>
    <xf numFmtId="43" fontId="9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/>
    <xf numFmtId="0" fontId="3" fillId="3" borderId="30" xfId="0" applyFont="1" applyFill="1" applyBorder="1"/>
    <xf numFmtId="0" fontId="9" fillId="3" borderId="6" xfId="0" applyFont="1" applyFill="1" applyBorder="1"/>
    <xf numFmtId="43" fontId="4" fillId="3" borderId="6" xfId="1" applyFont="1" applyFill="1" applyBorder="1"/>
    <xf numFmtId="169" fontId="3" fillId="3" borderId="21" xfId="0" applyNumberFormat="1" applyFont="1" applyFill="1" applyBorder="1"/>
    <xf numFmtId="0" fontId="3" fillId="0" borderId="18" xfId="0" applyNumberFormat="1" applyFont="1" applyFill="1" applyBorder="1" applyAlignment="1">
      <alignment horizontal="center"/>
    </xf>
    <xf numFmtId="0" fontId="4" fillId="0" borderId="19" xfId="2" applyFont="1" applyFill="1" applyBorder="1"/>
    <xf numFmtId="9" fontId="3" fillId="2" borderId="19" xfId="6" applyFont="1" applyFill="1" applyBorder="1"/>
    <xf numFmtId="9" fontId="4" fillId="2" borderId="19" xfId="6" applyFont="1" applyFill="1" applyBorder="1"/>
    <xf numFmtId="9" fontId="4" fillId="0" borderId="0" xfId="6" applyFont="1"/>
    <xf numFmtId="9" fontId="4" fillId="2" borderId="12" xfId="6" applyFont="1" applyFill="1" applyBorder="1"/>
    <xf numFmtId="9" fontId="4" fillId="2" borderId="13" xfId="6" applyFont="1" applyFill="1" applyBorder="1"/>
    <xf numFmtId="9" fontId="4" fillId="2" borderId="14" xfId="6" applyFont="1" applyFill="1" applyBorder="1"/>
    <xf numFmtId="167" fontId="4" fillId="0" borderId="2" xfId="2" applyNumberFormat="1" applyFont="1" applyFill="1" applyBorder="1"/>
    <xf numFmtId="0" fontId="3" fillId="2" borderId="3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175" fontId="4" fillId="2" borderId="2" xfId="1" applyNumberFormat="1" applyFont="1" applyFill="1" applyBorder="1"/>
    <xf numFmtId="165" fontId="4" fillId="0" borderId="0" xfId="0" applyNumberFormat="1" applyFont="1"/>
    <xf numFmtId="165" fontId="4" fillId="0" borderId="2" xfId="2" applyNumberFormat="1" applyFont="1" applyFill="1" applyBorder="1"/>
    <xf numFmtId="174" fontId="4" fillId="0" borderId="0" xfId="0" applyNumberFormat="1" applyFont="1"/>
    <xf numFmtId="178" fontId="4" fillId="2" borderId="19" xfId="1" applyNumberFormat="1" applyFont="1" applyFill="1" applyBorder="1"/>
    <xf numFmtId="0" fontId="3" fillId="2" borderId="18" xfId="0" applyFont="1" applyFill="1" applyBorder="1" applyAlignment="1">
      <alignment horizontal="center"/>
    </xf>
    <xf numFmtId="174" fontId="4" fillId="0" borderId="2" xfId="2" applyNumberFormat="1" applyFont="1" applyFill="1" applyBorder="1"/>
    <xf numFmtId="174" fontId="4" fillId="0" borderId="19" xfId="2" applyNumberFormat="1" applyFont="1" applyFill="1" applyBorder="1"/>
    <xf numFmtId="169" fontId="8" fillId="2" borderId="30" xfId="0" applyNumberFormat="1" applyFont="1" applyFill="1" applyBorder="1"/>
    <xf numFmtId="169" fontId="3" fillId="0" borderId="0" xfId="0" applyNumberFormat="1" applyFont="1"/>
    <xf numFmtId="169" fontId="3" fillId="2" borderId="0" xfId="1" applyNumberFormat="1" applyFont="1" applyFill="1" applyBorder="1"/>
    <xf numFmtId="9" fontId="4" fillId="0" borderId="30" xfId="6" applyFont="1" applyBorder="1"/>
    <xf numFmtId="169" fontId="4" fillId="2" borderId="19" xfId="6" applyNumberFormat="1" applyFont="1" applyFill="1" applyBorder="1"/>
    <xf numFmtId="0" fontId="4" fillId="2" borderId="19" xfId="6" applyNumberFormat="1" applyFont="1" applyFill="1" applyBorder="1"/>
  </cellXfs>
  <cellStyles count="7">
    <cellStyle name="Millares" xfId="1" builtinId="3"/>
    <cellStyle name="Millares 2" xfId="5" xr:uid="{00000000-0005-0000-0000-000001000000}"/>
    <cellStyle name="Millares 3" xfId="3" xr:uid="{00000000-0005-0000-0000-000002000000}"/>
    <cellStyle name="Moneda 2" xfId="4" xr:uid="{00000000-0005-0000-0000-000003000000}"/>
    <cellStyle name="Normal" xfId="0" builtinId="0"/>
    <cellStyle name="Normal 2" xfId="2" xr:uid="{00000000-0005-0000-0000-000005000000}"/>
    <cellStyle name="Porcentaje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topLeftCell="E59" workbookViewId="0">
      <selection activeCell="P105" sqref="P105"/>
    </sheetView>
  </sheetViews>
  <sheetFormatPr baseColWidth="10" defaultColWidth="11.42578125" defaultRowHeight="12.75"/>
  <cols>
    <col min="1" max="1" width="12" style="3" customWidth="1"/>
    <col min="2" max="2" width="3.28515625" style="3" hidden="1" customWidth="1"/>
    <col min="3" max="3" width="14.5703125" style="3" customWidth="1"/>
    <col min="4" max="4" width="17.5703125" style="3" customWidth="1"/>
    <col min="5" max="5" width="13.140625" style="3" customWidth="1"/>
    <col min="6" max="6" width="14.28515625" style="3" customWidth="1"/>
    <col min="7" max="7" width="14.5703125" style="3" customWidth="1"/>
    <col min="8" max="8" width="13.7109375" style="3" customWidth="1"/>
    <col min="9" max="9" width="14.140625" style="3" customWidth="1"/>
    <col min="10" max="10" width="14.7109375" style="3" customWidth="1"/>
    <col min="11" max="11" width="11.85546875" style="3" bestFit="1" customWidth="1"/>
    <col min="12" max="12" width="15.28515625" style="3" customWidth="1"/>
    <col min="13" max="13" width="9.85546875" style="3" customWidth="1"/>
    <col min="14" max="14" width="14.140625" style="3" bestFit="1" customWidth="1"/>
    <col min="15" max="15" width="13.28515625" style="3" bestFit="1" customWidth="1"/>
    <col min="16" max="16" width="12.85546875" style="3" customWidth="1"/>
    <col min="17" max="16384" width="11.42578125" style="3"/>
  </cols>
  <sheetData>
    <row r="1" spans="1:16">
      <c r="A1" s="1" t="s">
        <v>120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1" t="s">
        <v>121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1" t="s">
        <v>22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3.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7" customFormat="1" ht="25.5">
      <c r="A6" s="173" t="s">
        <v>68</v>
      </c>
      <c r="B6" s="111"/>
      <c r="C6" s="4" t="s">
        <v>14</v>
      </c>
      <c r="D6" s="5" t="s">
        <v>20</v>
      </c>
      <c r="E6" s="4" t="s">
        <v>16</v>
      </c>
      <c r="F6" s="6" t="s">
        <v>64</v>
      </c>
      <c r="G6" s="4" t="s">
        <v>19</v>
      </c>
      <c r="H6" s="5" t="s">
        <v>17</v>
      </c>
      <c r="I6" s="4" t="s">
        <v>1</v>
      </c>
      <c r="J6" s="5" t="s">
        <v>10</v>
      </c>
      <c r="K6" s="4" t="s">
        <v>2</v>
      </c>
      <c r="L6" s="5" t="s">
        <v>4</v>
      </c>
      <c r="M6" s="4" t="s">
        <v>6</v>
      </c>
      <c r="N6" s="4" t="s">
        <v>7</v>
      </c>
      <c r="O6" s="5" t="s">
        <v>12</v>
      </c>
      <c r="P6" s="4" t="s">
        <v>9</v>
      </c>
    </row>
    <row r="7" spans="1:16" s="7" customFormat="1" ht="14.25" customHeight="1" thickBot="1">
      <c r="A7" s="174"/>
      <c r="B7" s="113"/>
      <c r="C7" s="8" t="s">
        <v>15</v>
      </c>
      <c r="D7" s="9" t="s">
        <v>21</v>
      </c>
      <c r="E7" s="8"/>
      <c r="F7" s="40" t="s">
        <v>63</v>
      </c>
      <c r="G7" s="8"/>
      <c r="H7" s="9" t="s">
        <v>18</v>
      </c>
      <c r="I7" s="8"/>
      <c r="J7" s="9" t="s">
        <v>11</v>
      </c>
      <c r="K7" s="8" t="s">
        <v>3</v>
      </c>
      <c r="L7" s="9" t="s">
        <v>5</v>
      </c>
      <c r="M7" s="8"/>
      <c r="N7" s="8" t="s">
        <v>8</v>
      </c>
      <c r="O7" s="9" t="s">
        <v>13</v>
      </c>
      <c r="P7" s="8" t="s">
        <v>1</v>
      </c>
    </row>
    <row r="8" spans="1:16">
      <c r="A8" s="10"/>
      <c r="B8" s="11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>
      <c r="A9" s="13"/>
      <c r="B9" s="115"/>
      <c r="C9" s="14"/>
      <c r="D9" s="14"/>
      <c r="E9" s="14"/>
      <c r="F9" s="14"/>
      <c r="G9" s="14"/>
      <c r="H9" s="14"/>
      <c r="I9" s="15"/>
      <c r="J9" s="15"/>
      <c r="K9" s="15"/>
      <c r="L9" s="15"/>
      <c r="M9" s="15"/>
      <c r="N9" s="15"/>
      <c r="O9" s="15"/>
      <c r="P9" s="16"/>
    </row>
    <row r="10" spans="1:16">
      <c r="A10" s="17">
        <v>2009</v>
      </c>
      <c r="B10" s="116"/>
      <c r="C10" s="18">
        <v>1301612</v>
      </c>
      <c r="D10" s="19">
        <v>0</v>
      </c>
      <c r="E10" s="18">
        <v>364451</v>
      </c>
      <c r="F10" s="18">
        <v>0</v>
      </c>
      <c r="G10" s="18">
        <f>+C10-E10</f>
        <v>937161</v>
      </c>
      <c r="H10" s="18">
        <v>9082</v>
      </c>
      <c r="I10" s="19">
        <f>+G10-H10</f>
        <v>928079</v>
      </c>
      <c r="J10" s="15">
        <v>0</v>
      </c>
      <c r="K10" s="15"/>
      <c r="L10" s="15"/>
      <c r="M10" s="15">
        <v>1</v>
      </c>
      <c r="N10" s="19">
        <f>+I10*M10</f>
        <v>928079</v>
      </c>
      <c r="O10" s="15">
        <v>0</v>
      </c>
      <c r="P10" s="20">
        <f>+N10-O10</f>
        <v>928079</v>
      </c>
    </row>
    <row r="11" spans="1:16">
      <c r="A11" s="13"/>
      <c r="B11" s="115"/>
      <c r="C11" s="14"/>
      <c r="D11" s="14"/>
      <c r="E11" s="14"/>
      <c r="F11" s="14"/>
      <c r="G11" s="14"/>
      <c r="H11" s="14"/>
      <c r="I11" s="15"/>
      <c r="J11" s="15"/>
      <c r="K11" s="15" t="s">
        <v>52</v>
      </c>
      <c r="L11" s="15" t="s">
        <v>53</v>
      </c>
      <c r="M11" s="15"/>
      <c r="N11" s="15"/>
      <c r="O11" s="15"/>
      <c r="P11" s="16"/>
    </row>
    <row r="12" spans="1:16">
      <c r="A12" s="17">
        <v>2010</v>
      </c>
      <c r="B12" s="116"/>
      <c r="C12" s="18">
        <v>1841684</v>
      </c>
      <c r="D12" s="14">
        <v>0</v>
      </c>
      <c r="E12" s="18">
        <v>552505</v>
      </c>
      <c r="F12" s="18">
        <v>0</v>
      </c>
      <c r="G12" s="18">
        <f>+C12-D12-E12-F12</f>
        <v>1289179</v>
      </c>
      <c r="H12" s="18">
        <v>22422</v>
      </c>
      <c r="I12" s="19">
        <f>+G12-H12</f>
        <v>1266757</v>
      </c>
      <c r="J12" s="19">
        <f>+P10</f>
        <v>928079</v>
      </c>
      <c r="K12" s="177">
        <v>74.930954</v>
      </c>
      <c r="L12" s="177">
        <v>71.771855000000002</v>
      </c>
      <c r="M12" s="21">
        <f>+K12/L12</f>
        <v>1.0440158471590291</v>
      </c>
      <c r="N12" s="19">
        <f>+J12*M12</f>
        <v>968929.18341550452</v>
      </c>
      <c r="O12" s="15">
        <v>0</v>
      </c>
      <c r="P12" s="20">
        <f>+N12+I12</f>
        <v>2235686.1834155046</v>
      </c>
    </row>
    <row r="13" spans="1:16">
      <c r="A13" s="13"/>
      <c r="B13" s="115"/>
      <c r="C13" s="14"/>
      <c r="D13" s="14"/>
      <c r="E13" s="14"/>
      <c r="F13" s="14"/>
      <c r="G13" s="14"/>
      <c r="H13" s="14"/>
      <c r="I13" s="15"/>
      <c r="J13" s="15"/>
      <c r="K13" s="15" t="s">
        <v>54</v>
      </c>
      <c r="L13" s="15" t="s">
        <v>52</v>
      </c>
      <c r="M13" s="15"/>
      <c r="N13" s="15"/>
      <c r="O13" s="15"/>
      <c r="P13" s="16"/>
    </row>
    <row r="14" spans="1:16">
      <c r="A14" s="17">
        <v>2011</v>
      </c>
      <c r="B14" s="116"/>
      <c r="C14" s="18">
        <v>2554749</v>
      </c>
      <c r="D14" s="14"/>
      <c r="E14" s="18">
        <v>766425</v>
      </c>
      <c r="F14" s="18">
        <v>0</v>
      </c>
      <c r="G14" s="18">
        <f>+C14-D14-E14-F14</f>
        <v>1788324</v>
      </c>
      <c r="H14" s="18">
        <v>24812</v>
      </c>
      <c r="I14" s="19">
        <f>+G14-H14</f>
        <v>1763512</v>
      </c>
      <c r="J14" s="19">
        <f>+P12</f>
        <v>2235686.1834155046</v>
      </c>
      <c r="K14" s="177">
        <v>77.792384999999996</v>
      </c>
      <c r="L14" s="176">
        <f t="shared" ref="L14:L18" si="0">+K12</f>
        <v>74.930954</v>
      </c>
      <c r="M14" s="21">
        <f>+K14/L14</f>
        <v>1.0381875693188158</v>
      </c>
      <c r="N14" s="19">
        <f>+J14*M14</f>
        <v>2321061.6045198031</v>
      </c>
      <c r="O14" s="15">
        <v>0</v>
      </c>
      <c r="P14" s="20">
        <f>+N14+I14</f>
        <v>4084573.6045198031</v>
      </c>
    </row>
    <row r="15" spans="1:16">
      <c r="A15" s="17"/>
      <c r="B15" s="116"/>
      <c r="C15" s="14"/>
      <c r="D15" s="14"/>
      <c r="E15" s="14"/>
      <c r="F15" s="14"/>
      <c r="G15" s="14"/>
      <c r="H15" s="14"/>
      <c r="I15" s="15"/>
      <c r="J15" s="15"/>
      <c r="K15" s="15" t="s">
        <v>55</v>
      </c>
      <c r="L15" s="15" t="str">
        <f t="shared" si="0"/>
        <v>DIC'11</v>
      </c>
      <c r="M15" s="15"/>
      <c r="N15" s="15"/>
      <c r="O15" s="15"/>
      <c r="P15" s="16"/>
    </row>
    <row r="16" spans="1:16">
      <c r="A16" s="17">
        <v>2012</v>
      </c>
      <c r="B16" s="129" t="s">
        <v>82</v>
      </c>
      <c r="C16" s="18">
        <v>3468882</v>
      </c>
      <c r="D16" s="18"/>
      <c r="E16" s="18">
        <v>1040665</v>
      </c>
      <c r="F16" s="18">
        <v>0</v>
      </c>
      <c r="G16" s="18">
        <f>+C16-D16-E16-F16</f>
        <v>2428217</v>
      </c>
      <c r="H16" s="18">
        <v>67054</v>
      </c>
      <c r="I16" s="19">
        <f>+G16-H16</f>
        <v>2361163</v>
      </c>
      <c r="J16" s="19">
        <f>+P14</f>
        <v>4084573.6045198031</v>
      </c>
      <c r="K16" s="177">
        <v>80.568242999999995</v>
      </c>
      <c r="L16" s="21">
        <f t="shared" si="0"/>
        <v>77.792384999999996</v>
      </c>
      <c r="M16" s="21">
        <f>+K16/L16</f>
        <v>1.0356829013533908</v>
      </c>
      <c r="N16" s="19">
        <f>+J16*M16</f>
        <v>4230323.0415205471</v>
      </c>
      <c r="O16" s="15">
        <v>0</v>
      </c>
      <c r="P16" s="20">
        <f>+N16+I16</f>
        <v>6591486.0415205471</v>
      </c>
    </row>
    <row r="17" spans="1:16">
      <c r="A17" s="13"/>
      <c r="B17" s="115"/>
      <c r="C17" s="14"/>
      <c r="D17" s="14"/>
      <c r="E17" s="14"/>
      <c r="F17" s="14"/>
      <c r="G17" s="14"/>
      <c r="H17" s="14"/>
      <c r="I17" s="15"/>
      <c r="J17" s="15"/>
      <c r="K17" s="15" t="s">
        <v>56</v>
      </c>
      <c r="L17" s="15" t="str">
        <f t="shared" si="0"/>
        <v>DIC'12</v>
      </c>
      <c r="M17" s="15"/>
      <c r="N17" s="15"/>
      <c r="O17" s="15"/>
      <c r="P17" s="16"/>
    </row>
    <row r="18" spans="1:16">
      <c r="A18" s="17">
        <v>2013</v>
      </c>
      <c r="B18" s="116"/>
      <c r="C18" s="14">
        <v>0</v>
      </c>
      <c r="D18" s="14"/>
      <c r="E18" s="14">
        <v>0</v>
      </c>
      <c r="F18" s="18">
        <v>0</v>
      </c>
      <c r="G18" s="18">
        <f>+C18-E18-F18</f>
        <v>0</v>
      </c>
      <c r="H18" s="18">
        <v>0</v>
      </c>
      <c r="I18" s="19">
        <f>+G18-H18</f>
        <v>0</v>
      </c>
      <c r="J18" s="19">
        <f>+P16</f>
        <v>6591486.0415205471</v>
      </c>
      <c r="K18" s="177">
        <v>83.770058000000006</v>
      </c>
      <c r="L18" s="21">
        <f t="shared" si="0"/>
        <v>80.568242999999995</v>
      </c>
      <c r="M18" s="21">
        <f>+K18/L18</f>
        <v>1.0397404098783687</v>
      </c>
      <c r="N18" s="15">
        <f>+J18*M18</f>
        <v>6853434.3985181199</v>
      </c>
      <c r="O18" s="15">
        <v>0</v>
      </c>
      <c r="P18" s="20">
        <f>+N18+I18</f>
        <v>6853434.3985181199</v>
      </c>
    </row>
    <row r="19" spans="1:16">
      <c r="A19" s="22"/>
      <c r="B19" s="117"/>
      <c r="C19" s="23"/>
      <c r="D19" s="23"/>
      <c r="E19" s="23"/>
      <c r="F19" s="15"/>
      <c r="G19" s="15"/>
      <c r="H19" s="15"/>
      <c r="I19" s="15"/>
      <c r="J19" s="15"/>
      <c r="K19" s="15" t="s">
        <v>60</v>
      </c>
      <c r="L19" s="15" t="s">
        <v>56</v>
      </c>
      <c r="M19" s="15"/>
      <c r="N19" s="15"/>
      <c r="O19" s="15"/>
      <c r="P19" s="16"/>
    </row>
    <row r="20" spans="1:16">
      <c r="A20" s="24">
        <v>2014</v>
      </c>
      <c r="B20" s="118"/>
      <c r="C20" s="25">
        <v>0</v>
      </c>
      <c r="D20" s="25"/>
      <c r="E20" s="25">
        <v>0</v>
      </c>
      <c r="F20" s="26">
        <v>0</v>
      </c>
      <c r="G20" s="26">
        <f>+C20-E20-F20</f>
        <v>0</v>
      </c>
      <c r="H20" s="26">
        <v>0</v>
      </c>
      <c r="I20" s="27">
        <f>+G20-H20</f>
        <v>0</v>
      </c>
      <c r="J20" s="19">
        <f>+P18</f>
        <v>6853434.3985181199</v>
      </c>
      <c r="K20" s="177">
        <v>87.188984000000005</v>
      </c>
      <c r="L20" s="21">
        <f>+K18</f>
        <v>83.770058000000006</v>
      </c>
      <c r="M20" s="21">
        <f>+K20/L20</f>
        <v>1.0408132223090976</v>
      </c>
      <c r="N20" s="15">
        <f>+J20*M20</f>
        <v>7133145.1402056562</v>
      </c>
      <c r="O20" s="15">
        <v>0</v>
      </c>
      <c r="P20" s="20">
        <f>+N20+I20</f>
        <v>7133145.1402056562</v>
      </c>
    </row>
    <row r="21" spans="1:16">
      <c r="A21" s="22"/>
      <c r="B21" s="117"/>
      <c r="C21" s="23"/>
      <c r="D21" s="23"/>
      <c r="E21" s="23"/>
      <c r="F21" s="15"/>
      <c r="G21" s="15"/>
      <c r="H21" s="15"/>
      <c r="I21" s="15"/>
      <c r="J21" s="15"/>
      <c r="K21" s="15" t="s">
        <v>61</v>
      </c>
      <c r="L21" s="15" t="s">
        <v>60</v>
      </c>
      <c r="M21" s="15"/>
      <c r="N21" s="15"/>
      <c r="O21" s="15"/>
      <c r="P21" s="16"/>
    </row>
    <row r="22" spans="1:16">
      <c r="A22" s="24">
        <v>2015</v>
      </c>
      <c r="B22" s="118"/>
      <c r="C22" s="25">
        <v>0</v>
      </c>
      <c r="D22" s="25"/>
      <c r="E22" s="25">
        <v>0</v>
      </c>
      <c r="F22" s="26">
        <v>0</v>
      </c>
      <c r="G22" s="26">
        <v>0</v>
      </c>
      <c r="H22" s="26">
        <v>0</v>
      </c>
      <c r="I22" s="27">
        <v>0</v>
      </c>
      <c r="J22" s="19">
        <f>+P20</f>
        <v>7133145.1402056562</v>
      </c>
      <c r="K22" s="177">
        <v>89.046818000000002</v>
      </c>
      <c r="L22" s="21">
        <f>+K20</f>
        <v>87.188984000000005</v>
      </c>
      <c r="M22" s="21">
        <f>+K22/L22</f>
        <v>1.021308127641446</v>
      </c>
      <c r="N22" s="15">
        <f>+J22*M22</f>
        <v>7285139.1073381184</v>
      </c>
      <c r="O22" s="15">
        <v>0</v>
      </c>
      <c r="P22" s="20">
        <f>+N22+I22</f>
        <v>7285139.1073381184</v>
      </c>
    </row>
    <row r="23" spans="1:16">
      <c r="A23" s="58"/>
      <c r="B23" s="119"/>
      <c r="C23" s="59"/>
      <c r="D23" s="59"/>
      <c r="E23" s="59"/>
      <c r="F23" s="60"/>
      <c r="G23" s="60"/>
      <c r="H23" s="60"/>
      <c r="I23" s="61"/>
      <c r="J23" s="62"/>
      <c r="K23" s="63" t="s">
        <v>72</v>
      </c>
      <c r="L23" s="63" t="s">
        <v>61</v>
      </c>
      <c r="M23" s="63"/>
      <c r="N23" s="31"/>
      <c r="O23" s="31"/>
      <c r="P23" s="66"/>
    </row>
    <row r="24" spans="1:16">
      <c r="A24" s="65">
        <v>42704</v>
      </c>
      <c r="B24" s="120"/>
      <c r="C24" s="59"/>
      <c r="D24" s="59"/>
      <c r="E24" s="59"/>
      <c r="F24" s="60"/>
      <c r="G24" s="60"/>
      <c r="H24" s="60"/>
      <c r="I24" s="61"/>
      <c r="J24" s="62">
        <f>+P22</f>
        <v>7285139.1073381184</v>
      </c>
      <c r="K24" s="177">
        <v>91.616833999999997</v>
      </c>
      <c r="L24" s="63">
        <f>+K22</f>
        <v>89.046818000000002</v>
      </c>
      <c r="M24" s="21">
        <f>+K24/L24</f>
        <v>1.028861401875135</v>
      </c>
      <c r="N24" s="15">
        <f>+J24*M24</f>
        <v>7495398.4348312663</v>
      </c>
      <c r="O24" s="31">
        <v>560000</v>
      </c>
      <c r="P24" s="66">
        <f>+N24-O24</f>
        <v>6935398.4348312663</v>
      </c>
    </row>
    <row r="25" spans="1:16">
      <c r="A25" s="58"/>
      <c r="B25" s="119"/>
      <c r="C25" s="59"/>
      <c r="D25" s="59"/>
      <c r="E25" s="59"/>
      <c r="F25" s="60"/>
      <c r="G25" s="60"/>
      <c r="H25" s="60"/>
      <c r="I25" s="61"/>
      <c r="J25" s="62"/>
      <c r="K25" s="63" t="s">
        <v>73</v>
      </c>
      <c r="L25" s="63" t="s">
        <v>72</v>
      </c>
      <c r="M25" s="63"/>
      <c r="N25" s="31"/>
      <c r="O25" s="31"/>
      <c r="P25" s="64"/>
    </row>
    <row r="26" spans="1:16">
      <c r="A26" s="65">
        <v>42725</v>
      </c>
      <c r="B26" s="120"/>
      <c r="C26" s="59"/>
      <c r="D26" s="59"/>
      <c r="E26" s="59"/>
      <c r="F26" s="60"/>
      <c r="G26" s="60"/>
      <c r="H26" s="60"/>
      <c r="I26" s="61"/>
      <c r="J26" s="62">
        <f>+P24</f>
        <v>6935398.4348312663</v>
      </c>
      <c r="K26" s="177">
        <v>92.039034999999998</v>
      </c>
      <c r="L26" s="63">
        <f>+K24</f>
        <v>91.616833999999997</v>
      </c>
      <c r="M26" s="21">
        <f>+K26/L26</f>
        <v>1.0046083343155037</v>
      </c>
      <c r="N26" s="15">
        <f>+J26*M26</f>
        <v>6967359.0694301892</v>
      </c>
      <c r="O26" s="31">
        <v>595968.99</v>
      </c>
      <c r="P26" s="64">
        <f>+N26-O26</f>
        <v>6371390.079430189</v>
      </c>
    </row>
    <row r="27" spans="1:16">
      <c r="A27" s="65"/>
      <c r="B27" s="120"/>
      <c r="C27" s="59"/>
      <c r="D27" s="59"/>
      <c r="E27" s="59"/>
      <c r="F27" s="60"/>
      <c r="G27" s="60"/>
      <c r="H27" s="60"/>
      <c r="I27" s="61"/>
      <c r="J27" s="62"/>
      <c r="K27" s="63" t="s">
        <v>117</v>
      </c>
      <c r="L27" s="63" t="s">
        <v>73</v>
      </c>
      <c r="M27" s="63"/>
      <c r="N27" s="31"/>
      <c r="O27" s="31"/>
      <c r="P27" s="64"/>
    </row>
    <row r="28" spans="1:16">
      <c r="A28" s="164">
        <v>2017</v>
      </c>
      <c r="B28" s="120"/>
      <c r="C28" s="59"/>
      <c r="D28" s="59"/>
      <c r="E28" s="59"/>
      <c r="F28" s="60"/>
      <c r="G28" s="60"/>
      <c r="H28" s="60"/>
      <c r="I28" s="61"/>
      <c r="J28" s="62">
        <f>+P26</f>
        <v>6371390.079430189</v>
      </c>
      <c r="K28" s="177">
        <v>98.272882999999993</v>
      </c>
      <c r="L28" s="178">
        <f>+K26</f>
        <v>92.039034999999998</v>
      </c>
      <c r="M28" s="21">
        <v>1.0677000000000001</v>
      </c>
      <c r="N28" s="15">
        <f>+J28*M28</f>
        <v>6802733.1878076131</v>
      </c>
      <c r="O28" s="31"/>
      <c r="P28" s="64">
        <f>+N28-O28</f>
        <v>6802733.1878076131</v>
      </c>
    </row>
    <row r="29" spans="1:16">
      <c r="A29" s="65"/>
      <c r="B29" s="120"/>
      <c r="C29" s="59"/>
      <c r="D29" s="59"/>
      <c r="E29" s="59"/>
      <c r="F29" s="60"/>
      <c r="G29" s="60"/>
      <c r="H29" s="60"/>
      <c r="I29" s="61"/>
      <c r="J29" s="62"/>
      <c r="K29" s="63" t="s">
        <v>118</v>
      </c>
      <c r="L29" s="63" t="str">
        <f>+K27</f>
        <v>DIC'17</v>
      </c>
      <c r="M29" s="63"/>
      <c r="N29" s="31"/>
      <c r="O29" s="31"/>
      <c r="P29" s="64"/>
    </row>
    <row r="30" spans="1:16">
      <c r="A30" s="164">
        <v>2018</v>
      </c>
      <c r="B30" s="120"/>
      <c r="C30" s="59"/>
      <c r="D30" s="59"/>
      <c r="E30" s="59"/>
      <c r="F30" s="60"/>
      <c r="G30" s="60"/>
      <c r="H30" s="60"/>
      <c r="I30" s="61"/>
      <c r="J30" s="62">
        <f>+P28</f>
        <v>6802733.1878076131</v>
      </c>
      <c r="K30" s="179">
        <v>101.44</v>
      </c>
      <c r="L30" s="71">
        <f>+K28</f>
        <v>98.272882999999993</v>
      </c>
      <c r="M30" s="21">
        <v>1.0322</v>
      </c>
      <c r="N30" s="15">
        <f>+J30*M30</f>
        <v>7021781.1964550186</v>
      </c>
      <c r="O30" s="31"/>
      <c r="P30" s="64">
        <f>+N30-O30</f>
        <v>7021781.1964550186</v>
      </c>
    </row>
    <row r="31" spans="1:16">
      <c r="A31" s="164"/>
      <c r="B31" s="120"/>
      <c r="C31" s="59"/>
      <c r="D31" s="59"/>
      <c r="E31" s="59"/>
      <c r="F31" s="60"/>
      <c r="G31" s="60"/>
      <c r="H31" s="60"/>
      <c r="I31" s="61"/>
      <c r="J31" s="62"/>
      <c r="K31" s="165" t="s">
        <v>123</v>
      </c>
      <c r="L31" s="165" t="s">
        <v>122</v>
      </c>
      <c r="M31" s="63"/>
      <c r="N31" s="31"/>
      <c r="O31" s="31"/>
      <c r="P31" s="64"/>
    </row>
    <row r="32" spans="1:16">
      <c r="A32" s="164">
        <v>2019</v>
      </c>
      <c r="B32" s="120"/>
      <c r="C32" s="59"/>
      <c r="D32" s="59"/>
      <c r="E32" s="59"/>
      <c r="F32" s="60"/>
      <c r="G32" s="60"/>
      <c r="H32" s="60"/>
      <c r="I32" s="61"/>
      <c r="J32" s="62">
        <f>+N30</f>
        <v>7021781.1964550186</v>
      </c>
      <c r="K32" s="3">
        <v>105.934</v>
      </c>
      <c r="L32" s="179">
        <v>103.02</v>
      </c>
      <c r="M32" s="63">
        <f>+K32/L32</f>
        <v>1.028285769753446</v>
      </c>
      <c r="N32" s="31">
        <f>+J32*M32</f>
        <v>7220397.6826370219</v>
      </c>
      <c r="O32" s="31"/>
      <c r="P32" s="64">
        <f>+N32-O32</f>
        <v>7220397.6826370219</v>
      </c>
    </row>
    <row r="33" spans="1:16">
      <c r="A33" s="164"/>
      <c r="B33" s="120"/>
      <c r="C33" s="59"/>
      <c r="D33" s="59"/>
      <c r="E33" s="59"/>
      <c r="F33" s="60"/>
      <c r="G33" s="60"/>
      <c r="H33" s="60"/>
      <c r="I33" s="61"/>
      <c r="J33" s="62"/>
      <c r="K33" s="165" t="s">
        <v>124</v>
      </c>
      <c r="L33" s="165" t="s">
        <v>123</v>
      </c>
      <c r="M33" s="63"/>
      <c r="N33" s="31"/>
      <c r="O33" s="31"/>
      <c r="P33" s="64"/>
    </row>
    <row r="34" spans="1:16">
      <c r="A34" s="58">
        <v>2020</v>
      </c>
      <c r="B34" s="119"/>
      <c r="C34" s="59"/>
      <c r="D34" s="59"/>
      <c r="E34" s="59"/>
      <c r="F34" s="60"/>
      <c r="G34" s="60"/>
      <c r="H34" s="60"/>
      <c r="I34" s="61"/>
      <c r="J34" s="62">
        <f>+N32</f>
        <v>7220397.6826370219</v>
      </c>
      <c r="K34" s="180">
        <v>109.271</v>
      </c>
      <c r="L34" s="180">
        <f>+K32</f>
        <v>105.934</v>
      </c>
      <c r="M34" s="63">
        <f>+K34/L34</f>
        <v>1.0315007457473522</v>
      </c>
      <c r="N34" s="31">
        <f>+J34*M34</f>
        <v>7447845.5942325415</v>
      </c>
      <c r="O34" s="31"/>
      <c r="P34" s="64">
        <f>+N34-O34</f>
        <v>7447845.5942325415</v>
      </c>
    </row>
    <row r="35" spans="1:16">
      <c r="A35" s="58"/>
      <c r="B35" s="119"/>
      <c r="C35" s="59"/>
      <c r="D35" s="59"/>
      <c r="E35" s="59"/>
      <c r="F35" s="60"/>
      <c r="G35" s="60"/>
      <c r="H35" s="60"/>
      <c r="I35" s="61"/>
      <c r="J35" s="62"/>
      <c r="K35" s="63" t="s">
        <v>125</v>
      </c>
      <c r="L35" s="63" t="s">
        <v>124</v>
      </c>
      <c r="M35" s="63"/>
      <c r="N35" s="31"/>
      <c r="O35" s="31"/>
      <c r="P35" s="64"/>
    </row>
    <row r="36" spans="1:16">
      <c r="A36" s="58">
        <v>2021</v>
      </c>
      <c r="B36" s="119"/>
      <c r="C36" s="59"/>
      <c r="D36" s="59"/>
      <c r="E36" s="59"/>
      <c r="F36" s="60"/>
      <c r="G36" s="60"/>
      <c r="H36" s="60"/>
      <c r="I36" s="61"/>
      <c r="J36" s="62">
        <f>+N34</f>
        <v>7447845.5942325415</v>
      </c>
      <c r="K36" s="180">
        <v>117.30800000000001</v>
      </c>
      <c r="L36" s="63">
        <f>+K34</f>
        <v>109.271</v>
      </c>
      <c r="M36" s="63">
        <f>+K36/L36</f>
        <v>1.0735510794263803</v>
      </c>
      <c r="N36" s="31">
        <f>+J36*M36</f>
        <v>7995642.6770893559</v>
      </c>
      <c r="O36" s="31"/>
      <c r="P36" s="64">
        <f>+N36-O36</f>
        <v>7995642.6770893559</v>
      </c>
    </row>
    <row r="37" spans="1:16">
      <c r="A37" s="58"/>
      <c r="B37" s="119"/>
      <c r="C37" s="59"/>
      <c r="D37" s="59"/>
      <c r="E37" s="59"/>
      <c r="F37" s="60"/>
      <c r="G37" s="60"/>
      <c r="H37" s="60"/>
      <c r="I37" s="61"/>
      <c r="J37" s="62"/>
      <c r="K37" s="63" t="s">
        <v>126</v>
      </c>
      <c r="L37" s="63" t="str">
        <f>+K35</f>
        <v>DIC'21</v>
      </c>
      <c r="M37" s="63"/>
      <c r="N37" s="31"/>
      <c r="O37" s="31"/>
      <c r="P37" s="64"/>
    </row>
    <row r="38" spans="1:16">
      <c r="A38" s="58">
        <v>2022</v>
      </c>
      <c r="B38" s="119"/>
      <c r="C38" s="59"/>
      <c r="D38" s="59"/>
      <c r="E38" s="59"/>
      <c r="F38" s="60"/>
      <c r="G38" s="60"/>
      <c r="H38" s="60"/>
      <c r="I38" s="61"/>
      <c r="J38" s="62">
        <f>+P36</f>
        <v>7995642.6770893559</v>
      </c>
      <c r="K38" s="63"/>
      <c r="L38" s="63">
        <f>+K36</f>
        <v>117.30800000000001</v>
      </c>
      <c r="M38" s="63"/>
      <c r="N38" s="31"/>
      <c r="O38" s="31"/>
      <c r="P38" s="64"/>
    </row>
    <row r="39" spans="1:16" ht="13.5" thickBot="1">
      <c r="A39" s="47"/>
      <c r="B39" s="121"/>
      <c r="C39" s="48"/>
      <c r="D39" s="48"/>
      <c r="E39" s="48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49"/>
    </row>
    <row r="40" spans="1:16" s="50" customFormat="1">
      <c r="A40" s="9"/>
      <c r="B40" s="9"/>
      <c r="C40" s="45"/>
      <c r="D40" s="45"/>
      <c r="E40" s="45"/>
      <c r="F40" s="46"/>
      <c r="G40" s="46"/>
      <c r="H40" s="46"/>
      <c r="I40" s="42"/>
      <c r="J40" s="42"/>
      <c r="K40" s="43"/>
      <c r="L40" s="43"/>
      <c r="M40" s="43"/>
      <c r="N40" s="44"/>
      <c r="O40" s="44"/>
      <c r="P40" s="42"/>
    </row>
    <row r="41" spans="1:16" s="50" customFormat="1">
      <c r="A41" s="9" t="s">
        <v>128</v>
      </c>
      <c r="B41" s="9"/>
      <c r="C41" s="45"/>
      <c r="D41" s="45"/>
      <c r="E41" s="45"/>
      <c r="F41" s="46"/>
      <c r="G41" s="46"/>
      <c r="H41" s="46"/>
      <c r="I41" s="42"/>
      <c r="J41" s="42"/>
      <c r="K41" s="43"/>
      <c r="L41" s="43"/>
      <c r="M41" s="43"/>
      <c r="N41" s="44"/>
      <c r="O41" s="44"/>
      <c r="P41" s="186">
        <f>+P36</f>
        <v>7995642.6770893559</v>
      </c>
    </row>
    <row r="42" spans="1:16" s="50" customFormat="1">
      <c r="A42" s="9"/>
      <c r="B42" s="9"/>
      <c r="C42" s="45"/>
      <c r="D42" s="45"/>
      <c r="E42" s="45"/>
      <c r="F42" s="46"/>
      <c r="G42" s="46"/>
      <c r="H42" s="46"/>
      <c r="I42" s="42"/>
      <c r="J42" s="42"/>
      <c r="K42" s="43"/>
      <c r="L42" s="43"/>
      <c r="M42" s="43"/>
      <c r="N42" s="44"/>
      <c r="O42" s="44"/>
      <c r="P42" s="42"/>
    </row>
    <row r="43" spans="1:16" s="50" customFormat="1">
      <c r="A43" s="9"/>
      <c r="B43" s="9"/>
      <c r="C43" s="45"/>
      <c r="D43" s="45"/>
      <c r="E43" s="45"/>
      <c r="F43" s="46"/>
      <c r="G43" s="46"/>
      <c r="H43" s="46"/>
      <c r="I43" s="42"/>
      <c r="J43" s="42"/>
      <c r="K43" s="43"/>
      <c r="L43" s="43"/>
      <c r="M43" s="43"/>
      <c r="N43" s="44"/>
      <c r="O43" s="44"/>
      <c r="P43" s="42"/>
    </row>
    <row r="44" spans="1:16" s="50" customFormat="1" ht="6" customHeight="1" thickBot="1">
      <c r="A44" s="9"/>
      <c r="B44" s="9"/>
      <c r="C44" s="45"/>
      <c r="D44" s="45"/>
      <c r="E44" s="45"/>
      <c r="F44" s="46"/>
      <c r="G44" s="46"/>
      <c r="H44" s="46"/>
      <c r="I44" s="42"/>
      <c r="J44" s="42"/>
      <c r="K44" s="43"/>
      <c r="L44" s="43"/>
      <c r="M44" s="43"/>
      <c r="N44" s="44"/>
      <c r="O44" s="44"/>
      <c r="P44" s="42"/>
    </row>
    <row r="45" spans="1:16" s="7" customFormat="1" ht="32.25" customHeight="1">
      <c r="A45" s="55" t="s">
        <v>69</v>
      </c>
      <c r="B45" s="111"/>
      <c r="C45" s="4" t="s">
        <v>14</v>
      </c>
      <c r="D45" s="5" t="s">
        <v>20</v>
      </c>
      <c r="E45" s="4" t="s">
        <v>16</v>
      </c>
      <c r="F45" s="6" t="s">
        <v>64</v>
      </c>
      <c r="G45" s="4" t="s">
        <v>19</v>
      </c>
      <c r="H45" s="6" t="s">
        <v>114</v>
      </c>
      <c r="I45" s="4" t="s">
        <v>1</v>
      </c>
      <c r="J45" s="5" t="s">
        <v>10</v>
      </c>
      <c r="K45" s="4" t="s">
        <v>2</v>
      </c>
      <c r="L45" s="5" t="s">
        <v>4</v>
      </c>
      <c r="M45" s="4" t="s">
        <v>6</v>
      </c>
      <c r="N45" s="4" t="s">
        <v>7</v>
      </c>
      <c r="O45" s="5" t="s">
        <v>12</v>
      </c>
      <c r="P45" s="4" t="s">
        <v>9</v>
      </c>
    </row>
    <row r="46" spans="1:16" s="7" customFormat="1" ht="14.25" customHeight="1" thickBot="1">
      <c r="A46" s="54" t="s">
        <v>70</v>
      </c>
      <c r="B46" s="112"/>
      <c r="C46" s="51" t="s">
        <v>15</v>
      </c>
      <c r="D46" s="52" t="s">
        <v>21</v>
      </c>
      <c r="E46" s="51"/>
      <c r="F46" s="53" t="s">
        <v>63</v>
      </c>
      <c r="G46" s="51"/>
      <c r="H46" s="153" t="s">
        <v>115</v>
      </c>
      <c r="I46" s="51"/>
      <c r="J46" s="52" t="s">
        <v>11</v>
      </c>
      <c r="K46" s="51" t="s">
        <v>3</v>
      </c>
      <c r="L46" s="52" t="s">
        <v>5</v>
      </c>
      <c r="M46" s="51"/>
      <c r="N46" s="51" t="s">
        <v>8</v>
      </c>
      <c r="O46" s="52" t="s">
        <v>13</v>
      </c>
      <c r="P46" s="51" t="s">
        <v>1</v>
      </c>
    </row>
    <row r="47" spans="1:16">
      <c r="A47" s="10"/>
      <c r="B47" s="11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2"/>
    </row>
    <row r="48" spans="1:16">
      <c r="A48" s="13"/>
      <c r="B48" s="115"/>
      <c r="C48" s="14"/>
      <c r="D48" s="14"/>
      <c r="E48" s="14"/>
      <c r="F48" s="14"/>
      <c r="G48" s="14"/>
      <c r="H48" s="14"/>
      <c r="I48" s="15"/>
      <c r="J48" s="15"/>
      <c r="K48" s="15"/>
      <c r="L48" s="15"/>
      <c r="M48" s="15"/>
      <c r="N48" s="15"/>
      <c r="O48" s="15"/>
      <c r="P48" s="16"/>
    </row>
    <row r="49" spans="1:16">
      <c r="A49" s="22"/>
      <c r="B49" s="117"/>
      <c r="C49" s="23"/>
      <c r="D49" s="23"/>
      <c r="E49" s="23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6"/>
    </row>
    <row r="50" spans="1:16">
      <c r="A50" s="24">
        <v>2014</v>
      </c>
      <c r="B50" s="118"/>
      <c r="C50" s="25">
        <v>0</v>
      </c>
      <c r="D50" s="25"/>
      <c r="E50" s="25">
        <v>0</v>
      </c>
      <c r="F50" s="26">
        <v>0</v>
      </c>
      <c r="G50" s="26">
        <f>+C50-E50-F50</f>
        <v>0</v>
      </c>
      <c r="H50" s="26">
        <v>0</v>
      </c>
      <c r="I50" s="27">
        <f>+G50-H50</f>
        <v>0</v>
      </c>
      <c r="J50" s="19"/>
      <c r="K50" s="21"/>
      <c r="L50" s="21"/>
      <c r="M50" s="21"/>
      <c r="N50" s="15"/>
      <c r="O50" s="15">
        <v>0</v>
      </c>
      <c r="P50" s="20">
        <f>+N50+I50</f>
        <v>0</v>
      </c>
    </row>
    <row r="51" spans="1:16">
      <c r="A51" s="22"/>
      <c r="B51" s="117"/>
      <c r="C51" s="23"/>
      <c r="D51" s="23"/>
      <c r="E51" s="23"/>
      <c r="F51" s="15"/>
      <c r="G51" s="15"/>
      <c r="H51" s="15"/>
      <c r="I51" s="15"/>
      <c r="J51" s="15"/>
      <c r="K51" s="15"/>
      <c r="L51" s="15">
        <f>+K49</f>
        <v>0</v>
      </c>
      <c r="M51" s="15"/>
      <c r="N51" s="15"/>
      <c r="O51" s="15"/>
      <c r="P51" s="16"/>
    </row>
    <row r="52" spans="1:16">
      <c r="A52" s="24">
        <v>2015</v>
      </c>
      <c r="B52" s="118"/>
      <c r="C52" s="25">
        <v>3300047.39</v>
      </c>
      <c r="D52" s="25"/>
      <c r="E52" s="25">
        <v>990014.22</v>
      </c>
      <c r="F52" s="26">
        <v>0</v>
      </c>
      <c r="G52" s="26">
        <f>+C52-E52-F52</f>
        <v>2310033.17</v>
      </c>
      <c r="H52" s="26">
        <f>938218.97+8295.05+1313+47690.3+189414.05+91828.33</f>
        <v>1276759.7000000002</v>
      </c>
      <c r="I52" s="27">
        <f>+G52-H52</f>
        <v>1033273.4699999997</v>
      </c>
      <c r="J52" s="19">
        <f>+P50</f>
        <v>0</v>
      </c>
      <c r="K52" s="21"/>
      <c r="L52" s="21">
        <f>+K50</f>
        <v>0</v>
      </c>
      <c r="M52" s="21"/>
      <c r="N52" s="15"/>
      <c r="O52" s="15">
        <v>0</v>
      </c>
      <c r="P52" s="28">
        <f>+N52+I52</f>
        <v>1033273.4699999997</v>
      </c>
    </row>
    <row r="53" spans="1:16">
      <c r="A53" s="58"/>
      <c r="B53" s="119"/>
      <c r="C53" s="59"/>
      <c r="D53" s="59"/>
      <c r="E53" s="59"/>
      <c r="F53" s="60"/>
      <c r="G53" s="60"/>
      <c r="H53" s="60"/>
      <c r="I53" s="61"/>
      <c r="J53" s="62"/>
      <c r="K53" s="63" t="s">
        <v>73</v>
      </c>
      <c r="L53" s="63" t="s">
        <v>61</v>
      </c>
      <c r="M53" s="63"/>
      <c r="N53" s="31"/>
      <c r="O53" s="31"/>
      <c r="P53" s="64"/>
    </row>
    <row r="54" spans="1:16" s="128" customFormat="1">
      <c r="A54" s="58">
        <v>2016</v>
      </c>
      <c r="B54" s="119"/>
      <c r="C54" s="59">
        <v>674422.75</v>
      </c>
      <c r="D54" s="59"/>
      <c r="E54" s="59">
        <v>202326.83</v>
      </c>
      <c r="F54" s="60"/>
      <c r="G54" s="60">
        <f>+C54-E54</f>
        <v>472095.92000000004</v>
      </c>
      <c r="H54" s="60">
        <v>641779</v>
      </c>
      <c r="I54" s="61">
        <f>+G54-H54</f>
        <v>-169683.07999999996</v>
      </c>
      <c r="J54" s="61">
        <f>+P52</f>
        <v>1033273.4699999997</v>
      </c>
      <c r="K54" s="177">
        <v>92.039034999999998</v>
      </c>
      <c r="L54" s="63">
        <v>89.046800000000005</v>
      </c>
      <c r="M54" s="124">
        <f>+K54/L54</f>
        <v>1.0336029481126778</v>
      </c>
      <c r="N54" s="125">
        <f>+J54*M54</f>
        <v>1067994.5047986163</v>
      </c>
      <c r="O54" s="126"/>
      <c r="P54" s="127">
        <f>+I54+N54</f>
        <v>898311.42479861632</v>
      </c>
    </row>
    <row r="55" spans="1:16" s="128" customFormat="1">
      <c r="A55" s="58"/>
      <c r="B55" s="119"/>
      <c r="C55" s="59"/>
      <c r="D55" s="59"/>
      <c r="E55" s="59"/>
      <c r="F55" s="60"/>
      <c r="G55" s="60"/>
      <c r="H55" s="60"/>
      <c r="I55" s="61"/>
      <c r="J55" s="61"/>
      <c r="K55" s="63" t="s">
        <v>117</v>
      </c>
      <c r="L55" s="63" t="s">
        <v>73</v>
      </c>
      <c r="M55" s="63"/>
      <c r="N55" s="31"/>
      <c r="O55" s="126"/>
      <c r="P55" s="127"/>
    </row>
    <row r="56" spans="1:16" s="128" customFormat="1">
      <c r="A56" s="58">
        <v>2017</v>
      </c>
      <c r="B56" s="119"/>
      <c r="C56" s="59">
        <v>0</v>
      </c>
      <c r="D56" s="59"/>
      <c r="E56" s="59"/>
      <c r="F56" s="60"/>
      <c r="G56" s="60"/>
      <c r="H56" s="60"/>
      <c r="I56" s="61"/>
      <c r="J56" s="61">
        <f>+P54</f>
        <v>898311.42479861632</v>
      </c>
      <c r="K56" s="177">
        <v>98.272882999999993</v>
      </c>
      <c r="L56" s="178">
        <f>+K54</f>
        <v>92.039034999999998</v>
      </c>
      <c r="M56" s="21">
        <v>1.0677000000000001</v>
      </c>
      <c r="N56" s="15">
        <f>+J56*M56</f>
        <v>959127.10825748276</v>
      </c>
      <c r="O56" s="126"/>
      <c r="P56" s="127">
        <f>+I56+N56</f>
        <v>959127.10825748276</v>
      </c>
    </row>
    <row r="57" spans="1:16">
      <c r="A57" s="65"/>
      <c r="B57" s="120"/>
      <c r="C57" s="59"/>
      <c r="D57" s="59"/>
      <c r="E57" s="59"/>
      <c r="F57" s="60"/>
      <c r="G57" s="60"/>
      <c r="H57" s="60"/>
      <c r="I57" s="61"/>
      <c r="J57" s="62"/>
      <c r="K57" s="63" t="s">
        <v>118</v>
      </c>
      <c r="L57" s="63" t="str">
        <f>+K55</f>
        <v>DIC'17</v>
      </c>
      <c r="M57" s="63"/>
      <c r="N57" s="31"/>
      <c r="O57" s="31"/>
      <c r="P57" s="64"/>
    </row>
    <row r="58" spans="1:16">
      <c r="A58" s="164">
        <v>2018</v>
      </c>
      <c r="B58" s="120"/>
      <c r="C58" s="59"/>
      <c r="D58" s="59"/>
      <c r="E58" s="59"/>
      <c r="F58" s="60"/>
      <c r="G58" s="60"/>
      <c r="H58" s="60"/>
      <c r="I58" s="61"/>
      <c r="J58" s="62">
        <f>+P56</f>
        <v>959127.10825748276</v>
      </c>
      <c r="K58" s="182">
        <v>101.44</v>
      </c>
      <c r="L58" s="178">
        <f>+K56</f>
        <v>98.272882999999993</v>
      </c>
      <c r="M58" s="21">
        <f>+K58/L58</f>
        <v>1.0322277814928866</v>
      </c>
      <c r="N58" s="15">
        <f>+J58*M58</f>
        <v>990037.64712630911</v>
      </c>
      <c r="O58" s="31"/>
      <c r="P58" s="64">
        <f>+N58-O58</f>
        <v>990037.64712630911</v>
      </c>
    </row>
    <row r="59" spans="1:16">
      <c r="A59" s="164"/>
      <c r="B59" s="120"/>
      <c r="C59" s="59"/>
      <c r="D59" s="59"/>
      <c r="E59" s="59"/>
      <c r="F59" s="60"/>
      <c r="G59" s="60"/>
      <c r="H59" s="60"/>
      <c r="I59" s="61"/>
      <c r="J59" s="62"/>
      <c r="K59" s="165" t="s">
        <v>123</v>
      </c>
      <c r="L59" s="165" t="s">
        <v>127</v>
      </c>
      <c r="M59" s="63"/>
      <c r="N59" s="31"/>
      <c r="O59" s="31"/>
      <c r="P59" s="64"/>
    </row>
    <row r="60" spans="1:16">
      <c r="A60" s="164">
        <v>2019</v>
      </c>
      <c r="B60" s="120"/>
      <c r="C60" s="59">
        <v>1458695.78</v>
      </c>
      <c r="D60" s="59"/>
      <c r="E60" s="59">
        <v>437608.73</v>
      </c>
      <c r="F60" s="60"/>
      <c r="G60" s="60">
        <f>+C60-E60</f>
        <v>1021087.05</v>
      </c>
      <c r="H60" s="60">
        <v>652789.25</v>
      </c>
      <c r="I60" s="61">
        <f>+G60-H60</f>
        <v>368297.80000000005</v>
      </c>
      <c r="J60" s="62">
        <f>+I60+P58</f>
        <v>1358335.4471263092</v>
      </c>
      <c r="K60" s="165">
        <v>105.934</v>
      </c>
      <c r="L60" s="183">
        <f>+K58</f>
        <v>101.44</v>
      </c>
      <c r="M60" s="63">
        <f>+K60/L60</f>
        <v>1.0443020504731861</v>
      </c>
      <c r="N60" s="31">
        <f>+J60*M60</f>
        <v>1418512.4926644168</v>
      </c>
      <c r="O60" s="31"/>
      <c r="P60" s="64">
        <f>+N60-O60</f>
        <v>1418512.4926644168</v>
      </c>
    </row>
    <row r="61" spans="1:16">
      <c r="A61" s="164"/>
      <c r="B61" s="120"/>
      <c r="C61" s="59"/>
      <c r="D61" s="59"/>
      <c r="E61" s="59"/>
      <c r="F61" s="60"/>
      <c r="G61" s="60"/>
      <c r="H61" s="60"/>
      <c r="I61" s="61"/>
      <c r="J61" s="62"/>
      <c r="K61" s="165" t="s">
        <v>124</v>
      </c>
      <c r="L61" s="165" t="s">
        <v>123</v>
      </c>
      <c r="M61" s="63"/>
      <c r="N61" s="31"/>
      <c r="O61" s="31"/>
      <c r="P61" s="64"/>
    </row>
    <row r="62" spans="1:16">
      <c r="A62" s="164">
        <v>2020</v>
      </c>
      <c r="B62" s="120"/>
      <c r="C62" s="59"/>
      <c r="D62" s="59"/>
      <c r="E62" s="59"/>
      <c r="F62" s="60"/>
      <c r="G62" s="60"/>
      <c r="H62" s="60"/>
      <c r="I62" s="61"/>
      <c r="J62" s="62">
        <f>+P60</f>
        <v>1418512.4926644168</v>
      </c>
      <c r="K62" s="165">
        <v>109.271</v>
      </c>
      <c r="L62" s="165">
        <v>105.934</v>
      </c>
      <c r="M62" s="63">
        <f>+K62/L62</f>
        <v>1.0315007457473522</v>
      </c>
      <c r="N62" s="31">
        <f>+J62*M62</f>
        <v>1463196.6940352814</v>
      </c>
      <c r="O62" s="31"/>
      <c r="P62" s="64">
        <f>+N62-O62</f>
        <v>1463196.6940352814</v>
      </c>
    </row>
    <row r="63" spans="1:16">
      <c r="A63" s="164"/>
      <c r="B63" s="120"/>
      <c r="C63" s="59"/>
      <c r="D63" s="59"/>
      <c r="E63" s="59"/>
      <c r="F63" s="60"/>
      <c r="G63" s="60"/>
      <c r="H63" s="60"/>
      <c r="I63" s="61"/>
      <c r="J63" s="62"/>
      <c r="K63" s="165" t="s">
        <v>125</v>
      </c>
      <c r="L63" s="165" t="s">
        <v>124</v>
      </c>
      <c r="M63" s="63"/>
      <c r="N63" s="31"/>
      <c r="O63" s="31"/>
      <c r="P63" s="64"/>
    </row>
    <row r="64" spans="1:16">
      <c r="A64" s="181">
        <v>2021</v>
      </c>
      <c r="B64" s="122"/>
      <c r="C64" s="29"/>
      <c r="D64" s="30"/>
      <c r="E64" s="30"/>
      <c r="F64" s="31"/>
      <c r="G64" s="31"/>
      <c r="H64" s="31"/>
      <c r="I64" s="31"/>
      <c r="J64" s="62">
        <f>+P62</f>
        <v>1463196.6940352814</v>
      </c>
      <c r="K64" s="180">
        <v>117.30800000000001</v>
      </c>
      <c r="L64" s="180">
        <v>109.271</v>
      </c>
      <c r="M64" s="63">
        <f>+K64/L64</f>
        <v>1.0735510794263803</v>
      </c>
      <c r="N64" s="31">
        <f>+J64*M64</f>
        <v>1570816.3902946874</v>
      </c>
      <c r="O64" s="31"/>
      <c r="P64" s="64">
        <f>+N64-O64</f>
        <v>1570816.3902946874</v>
      </c>
    </row>
    <row r="65" spans="1:16">
      <c r="A65" s="181"/>
      <c r="B65" s="122"/>
      <c r="C65" s="29"/>
      <c r="D65" s="30"/>
      <c r="E65" s="30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2"/>
    </row>
    <row r="66" spans="1:16">
      <c r="A66" s="181">
        <v>2022</v>
      </c>
      <c r="B66" s="122"/>
      <c r="C66" s="29"/>
      <c r="D66" s="30"/>
      <c r="E66" s="30"/>
      <c r="F66" s="31"/>
      <c r="G66" s="31"/>
      <c r="H66" s="31"/>
      <c r="I66" s="31"/>
      <c r="J66" s="62">
        <f>+P64</f>
        <v>1570816.3902946874</v>
      </c>
      <c r="K66" s="31"/>
      <c r="L66" s="31"/>
      <c r="M66" s="31"/>
      <c r="N66" s="31"/>
      <c r="O66" s="31"/>
      <c r="P66" s="64">
        <f>+N66-O66</f>
        <v>0</v>
      </c>
    </row>
    <row r="67" spans="1:16" ht="13.5" thickBot="1">
      <c r="A67" s="33"/>
      <c r="B67" s="123"/>
      <c r="C67" s="34"/>
      <c r="D67" s="34"/>
      <c r="E67" s="34"/>
      <c r="F67" s="34"/>
      <c r="G67" s="34"/>
      <c r="H67" s="34"/>
      <c r="I67" s="35"/>
      <c r="J67" s="35"/>
      <c r="K67" s="34"/>
      <c r="L67" s="34"/>
      <c r="M67" s="34"/>
      <c r="N67" s="35"/>
      <c r="O67" s="34"/>
      <c r="P67" s="36"/>
    </row>
    <row r="68" spans="1:16">
      <c r="A68" s="2"/>
      <c r="B68" s="2"/>
      <c r="C68" s="2"/>
      <c r="D68" s="2"/>
      <c r="E68" s="2"/>
      <c r="F68" s="2"/>
      <c r="G68" s="2"/>
      <c r="H68" s="2"/>
      <c r="I68" s="37"/>
      <c r="J68" s="37"/>
      <c r="K68" s="2"/>
      <c r="L68" s="2"/>
      <c r="M68" s="2"/>
      <c r="N68" s="37"/>
      <c r="O68" s="2"/>
      <c r="P68" s="2"/>
    </row>
    <row r="69" spans="1:16">
      <c r="A69" s="2" t="s">
        <v>129</v>
      </c>
      <c r="B69" s="2"/>
      <c r="C69" s="37"/>
      <c r="D69" s="38"/>
      <c r="E69" s="37"/>
      <c r="F69" s="2"/>
      <c r="G69" s="2"/>
      <c r="H69" s="37"/>
      <c r="I69" s="37"/>
      <c r="J69" s="2"/>
      <c r="K69" s="2"/>
      <c r="L69" s="2"/>
      <c r="M69" s="2"/>
      <c r="P69" s="185">
        <f>+P64</f>
        <v>1570816.3902946874</v>
      </c>
    </row>
    <row r="70" spans="1:16" ht="18" thickBot="1">
      <c r="A70" s="2"/>
      <c r="B70" s="2"/>
      <c r="C70" s="37"/>
      <c r="D70" s="38"/>
      <c r="E70" s="37"/>
      <c r="F70" s="2"/>
      <c r="G70" s="2"/>
      <c r="H70" s="37"/>
      <c r="I70" s="37"/>
      <c r="J70" s="2"/>
      <c r="K70" s="2"/>
      <c r="L70" s="2"/>
      <c r="M70" s="2"/>
      <c r="N70" s="131"/>
      <c r="O70" s="131"/>
      <c r="P70" s="132"/>
    </row>
    <row r="71" spans="1:16" ht="14.25" customHeight="1" thickBot="1">
      <c r="A71" s="2"/>
      <c r="B71" s="2"/>
      <c r="C71" s="37"/>
      <c r="D71" s="38"/>
      <c r="E71" s="37"/>
      <c r="F71" s="2"/>
      <c r="G71" s="2"/>
      <c r="H71" s="37"/>
      <c r="I71" s="37"/>
      <c r="J71" s="2"/>
      <c r="K71" s="2"/>
      <c r="L71" s="2"/>
      <c r="M71" s="2"/>
      <c r="N71" s="56" t="s">
        <v>71</v>
      </c>
      <c r="O71" s="57"/>
      <c r="P71" s="184">
        <f>+P41+P69</f>
        <v>9566459.0673840437</v>
      </c>
    </row>
    <row r="72" spans="1:16" hidden="1">
      <c r="A72" s="1" t="s">
        <v>65</v>
      </c>
      <c r="B72" s="1"/>
      <c r="C72" s="1"/>
      <c r="D72" s="1"/>
      <c r="E72" s="2"/>
      <c r="F72" s="2"/>
      <c r="G72" s="2"/>
      <c r="H72" s="37"/>
      <c r="I72" s="37"/>
      <c r="J72" s="2"/>
      <c r="K72" s="2"/>
      <c r="L72" s="2"/>
      <c r="M72" s="2"/>
      <c r="N72" s="2"/>
      <c r="O72" s="2"/>
      <c r="P72" s="2"/>
    </row>
    <row r="73" spans="1:16" hidden="1">
      <c r="A73" s="1"/>
      <c r="B73" s="1"/>
      <c r="C73" s="1"/>
      <c r="D73" s="1"/>
      <c r="E73" s="2"/>
      <c r="F73" s="2"/>
      <c r="G73" s="2"/>
      <c r="H73" s="37"/>
      <c r="I73" s="37"/>
      <c r="J73" s="2"/>
      <c r="K73" s="2"/>
      <c r="L73" s="2"/>
      <c r="M73" s="2"/>
      <c r="N73" s="2"/>
      <c r="O73" s="2"/>
      <c r="P73" s="2"/>
    </row>
    <row r="74" spans="1:16" ht="13.5" hidden="1" thickBot="1">
      <c r="A74" s="150"/>
      <c r="B74" s="151"/>
      <c r="C74" s="152" t="s">
        <v>83</v>
      </c>
      <c r="D74" s="154" t="s">
        <v>85</v>
      </c>
      <c r="E74" s="160">
        <v>2017</v>
      </c>
      <c r="F74" s="175"/>
      <c r="G74" s="175"/>
      <c r="H74" s="41"/>
      <c r="I74" s="2"/>
      <c r="J74" s="139"/>
      <c r="K74" s="139"/>
      <c r="L74" s="2"/>
      <c r="M74" s="2"/>
      <c r="N74" s="2"/>
      <c r="O74" s="2"/>
      <c r="P74" s="2"/>
    </row>
    <row r="75" spans="1:16" s="135" customFormat="1" hidden="1">
      <c r="A75" s="140"/>
      <c r="B75" s="136"/>
      <c r="C75" s="136" t="s">
        <v>84</v>
      </c>
      <c r="D75" s="143" t="s">
        <v>87</v>
      </c>
      <c r="E75" s="161"/>
      <c r="F75" s="155"/>
      <c r="G75" s="155"/>
      <c r="H75" s="156"/>
      <c r="I75" s="133"/>
      <c r="J75" s="133"/>
      <c r="K75" s="133"/>
      <c r="L75" s="133"/>
      <c r="M75" s="133"/>
      <c r="N75" s="133"/>
      <c r="O75" s="133"/>
      <c r="P75" s="133"/>
    </row>
    <row r="76" spans="1:16" s="135" customFormat="1" hidden="1">
      <c r="A76" s="140"/>
      <c r="B76" s="136"/>
      <c r="C76" s="136" t="s">
        <v>86</v>
      </c>
      <c r="D76" s="143" t="s">
        <v>87</v>
      </c>
      <c r="E76" s="161"/>
      <c r="F76" s="157"/>
      <c r="G76" s="157"/>
      <c r="H76" s="155"/>
      <c r="I76" s="134"/>
      <c r="J76" s="133"/>
      <c r="K76" s="133"/>
      <c r="L76" s="133"/>
      <c r="M76" s="133"/>
      <c r="N76" s="133"/>
      <c r="O76" s="133"/>
      <c r="P76" s="133"/>
    </row>
    <row r="77" spans="1:16" s="135" customFormat="1" hidden="1">
      <c r="A77" s="140"/>
      <c r="B77" s="136"/>
      <c r="C77" s="136" t="s">
        <v>88</v>
      </c>
      <c r="D77" s="143" t="s">
        <v>87</v>
      </c>
      <c r="E77" s="161"/>
      <c r="F77" s="157"/>
      <c r="G77" s="157"/>
      <c r="H77" s="155"/>
      <c r="I77" s="134"/>
      <c r="J77" s="133"/>
      <c r="K77" s="133"/>
      <c r="L77" s="133"/>
      <c r="M77" s="133"/>
      <c r="N77" s="133"/>
      <c r="O77" s="133"/>
      <c r="P77" s="133"/>
    </row>
    <row r="78" spans="1:16" hidden="1">
      <c r="A78" s="141"/>
      <c r="B78" s="137"/>
      <c r="C78" s="9" t="s">
        <v>89</v>
      </c>
      <c r="D78" s="142"/>
      <c r="E78" s="162"/>
      <c r="F78" s="158"/>
      <c r="G78" s="157"/>
      <c r="H78" s="44"/>
      <c r="I78" s="37"/>
      <c r="J78" s="2"/>
      <c r="K78" s="2"/>
      <c r="L78" s="2"/>
      <c r="M78" s="2"/>
      <c r="N78" s="2"/>
      <c r="O78" s="2"/>
      <c r="P78" s="2"/>
    </row>
    <row r="79" spans="1:16" s="135" customFormat="1" hidden="1">
      <c r="A79" s="140"/>
      <c r="B79" s="136"/>
      <c r="C79" s="136" t="s">
        <v>90</v>
      </c>
      <c r="D79" s="143" t="s">
        <v>106</v>
      </c>
      <c r="E79" s="161"/>
      <c r="F79" s="157"/>
      <c r="G79" s="157"/>
      <c r="H79" s="155"/>
      <c r="I79" s="134"/>
      <c r="J79" s="133"/>
      <c r="K79" s="133"/>
      <c r="L79" s="133"/>
      <c r="M79" s="133"/>
      <c r="N79" s="133"/>
      <c r="O79" s="133"/>
      <c r="P79" s="133"/>
    </row>
    <row r="80" spans="1:16" s="135" customFormat="1" hidden="1">
      <c r="A80" s="140"/>
      <c r="B80" s="136"/>
      <c r="C80" s="136" t="s">
        <v>91</v>
      </c>
      <c r="D80" s="143" t="s">
        <v>106</v>
      </c>
      <c r="E80" s="161"/>
      <c r="F80" s="157"/>
      <c r="G80" s="157"/>
      <c r="H80" s="155"/>
      <c r="I80" s="134"/>
      <c r="J80" s="133"/>
      <c r="K80" s="133"/>
      <c r="L80" s="133"/>
      <c r="M80" s="133"/>
      <c r="N80" s="133"/>
      <c r="O80" s="133"/>
      <c r="P80" s="133"/>
    </row>
    <row r="81" spans="1:16" s="135" customFormat="1" hidden="1">
      <c r="A81" s="140"/>
      <c r="B81" s="136"/>
      <c r="C81" s="136" t="s">
        <v>92</v>
      </c>
      <c r="D81" s="143" t="s">
        <v>106</v>
      </c>
      <c r="E81" s="161"/>
      <c r="F81" s="157"/>
      <c r="G81" s="157"/>
      <c r="H81" s="155"/>
      <c r="I81" s="134"/>
      <c r="J81" s="133"/>
      <c r="K81" s="133"/>
      <c r="L81" s="133"/>
      <c r="M81" s="133"/>
      <c r="N81" s="133"/>
      <c r="O81" s="133"/>
      <c r="P81" s="133"/>
    </row>
    <row r="82" spans="1:16" ht="1.5" hidden="1" customHeight="1">
      <c r="A82" s="141"/>
      <c r="B82" s="41"/>
      <c r="C82" s="9" t="s">
        <v>105</v>
      </c>
      <c r="D82" s="145"/>
      <c r="E82" s="162"/>
      <c r="F82" s="158"/>
      <c r="G82" s="157"/>
      <c r="H82" s="44"/>
      <c r="I82" s="37"/>
      <c r="J82" s="2"/>
      <c r="K82" s="2"/>
      <c r="L82" s="2"/>
      <c r="M82" s="2"/>
      <c r="N82" s="2"/>
      <c r="O82" s="2"/>
      <c r="P82" s="2"/>
    </row>
    <row r="83" spans="1:16" s="135" customFormat="1" hidden="1">
      <c r="A83" s="140"/>
      <c r="B83" s="136"/>
      <c r="C83" s="136" t="s">
        <v>95</v>
      </c>
      <c r="D83" s="143" t="s">
        <v>110</v>
      </c>
      <c r="E83" s="161"/>
      <c r="F83" s="157"/>
      <c r="G83" s="157"/>
      <c r="H83" s="155"/>
      <c r="I83" s="134"/>
      <c r="J83" s="133"/>
      <c r="K83" s="133"/>
      <c r="L83" s="133"/>
      <c r="M83" s="133"/>
      <c r="N83" s="133"/>
      <c r="O83" s="133"/>
      <c r="P83" s="133"/>
    </row>
    <row r="84" spans="1:16" s="135" customFormat="1" hidden="1">
      <c r="A84" s="144"/>
      <c r="B84" s="136"/>
      <c r="C84" s="136" t="s">
        <v>94</v>
      </c>
      <c r="D84" s="143" t="s">
        <v>107</v>
      </c>
      <c r="E84" s="161"/>
      <c r="F84" s="157"/>
      <c r="G84" s="157"/>
      <c r="H84" s="155"/>
      <c r="I84" s="134"/>
      <c r="J84" s="133"/>
      <c r="K84" s="133"/>
      <c r="L84" s="133"/>
      <c r="M84" s="133"/>
      <c r="N84" s="133"/>
      <c r="O84" s="133"/>
      <c r="P84" s="133"/>
    </row>
    <row r="85" spans="1:16" s="135" customFormat="1" hidden="1">
      <c r="A85" s="140"/>
      <c r="B85" s="136"/>
      <c r="C85" s="136" t="s">
        <v>97</v>
      </c>
      <c r="D85" s="143" t="s">
        <v>108</v>
      </c>
      <c r="E85" s="161"/>
      <c r="F85" s="157"/>
      <c r="G85" s="157"/>
      <c r="H85" s="155"/>
      <c r="I85" s="134"/>
      <c r="J85" s="133"/>
      <c r="K85" s="133"/>
      <c r="L85" s="133"/>
      <c r="M85" s="133"/>
      <c r="N85" s="133"/>
      <c r="O85" s="133"/>
      <c r="P85" s="133"/>
    </row>
    <row r="86" spans="1:16" s="135" customFormat="1" hidden="1">
      <c r="A86" s="140"/>
      <c r="B86" s="136"/>
      <c r="C86" s="136" t="s">
        <v>98</v>
      </c>
      <c r="D86" s="143" t="s">
        <v>111</v>
      </c>
      <c r="E86" s="161"/>
      <c r="F86" s="157"/>
      <c r="G86" s="157"/>
      <c r="H86" s="155"/>
      <c r="I86" s="134"/>
      <c r="J86" s="133"/>
      <c r="K86" s="133"/>
      <c r="L86" s="133"/>
      <c r="M86" s="133"/>
      <c r="N86" s="133"/>
      <c r="O86" s="133"/>
      <c r="P86" s="133"/>
    </row>
    <row r="87" spans="1:16" s="135" customFormat="1" hidden="1">
      <c r="A87" s="140"/>
      <c r="B87" s="136"/>
      <c r="C87" s="136" t="s">
        <v>96</v>
      </c>
      <c r="D87" s="143" t="s">
        <v>112</v>
      </c>
      <c r="E87" s="161"/>
      <c r="F87" s="157"/>
      <c r="G87" s="157"/>
      <c r="H87" s="155"/>
      <c r="I87" s="134"/>
      <c r="J87" s="133"/>
      <c r="K87" s="133"/>
      <c r="L87" s="133"/>
      <c r="M87" s="133"/>
      <c r="N87" s="133"/>
      <c r="O87" s="133"/>
      <c r="P87" s="133"/>
    </row>
    <row r="88" spans="1:16" s="135" customFormat="1" hidden="1">
      <c r="A88" s="140"/>
      <c r="B88" s="136"/>
      <c r="C88" s="136" t="s">
        <v>100</v>
      </c>
      <c r="D88" s="143" t="s">
        <v>107</v>
      </c>
      <c r="E88" s="161"/>
      <c r="F88" s="157"/>
      <c r="G88" s="157"/>
      <c r="H88" s="155"/>
      <c r="I88" s="134"/>
      <c r="J88" s="133"/>
      <c r="K88" s="133"/>
      <c r="L88" s="133"/>
      <c r="M88" s="133"/>
      <c r="N88" s="133"/>
      <c r="O88" s="133"/>
      <c r="P88" s="133"/>
    </row>
    <row r="89" spans="1:16" s="135" customFormat="1" hidden="1">
      <c r="A89" s="140"/>
      <c r="B89" s="136"/>
      <c r="C89" s="136" t="s">
        <v>101</v>
      </c>
      <c r="D89" s="143" t="s">
        <v>108</v>
      </c>
      <c r="E89" s="161"/>
      <c r="F89" s="157"/>
      <c r="G89" s="157"/>
      <c r="H89" s="155"/>
      <c r="I89" s="134"/>
      <c r="J89" s="133"/>
      <c r="K89" s="133"/>
      <c r="L89" s="133"/>
      <c r="M89" s="133"/>
      <c r="N89" s="133"/>
      <c r="O89" s="133"/>
      <c r="P89" s="133"/>
    </row>
    <row r="90" spans="1:16" s="135" customFormat="1" hidden="1">
      <c r="A90" s="140"/>
      <c r="B90" s="136"/>
      <c r="C90" s="136" t="s">
        <v>102</v>
      </c>
      <c r="D90" s="143" t="s">
        <v>109</v>
      </c>
      <c r="E90" s="161"/>
      <c r="F90" s="157"/>
      <c r="G90" s="157"/>
      <c r="H90" s="155"/>
      <c r="I90" s="134"/>
      <c r="J90" s="133"/>
      <c r="K90" s="133"/>
      <c r="L90" s="133"/>
      <c r="M90" s="133"/>
      <c r="N90" s="133"/>
      <c r="O90" s="133"/>
      <c r="P90" s="133"/>
    </row>
    <row r="91" spans="1:16" s="135" customFormat="1" hidden="1">
      <c r="A91" s="140"/>
      <c r="B91" s="136"/>
      <c r="C91" s="136" t="s">
        <v>99</v>
      </c>
      <c r="D91" s="143" t="s">
        <v>112</v>
      </c>
      <c r="E91" s="161"/>
      <c r="F91" s="157"/>
      <c r="G91" s="157"/>
      <c r="H91" s="155"/>
      <c r="I91" s="134"/>
      <c r="J91" s="133"/>
      <c r="K91" s="133"/>
      <c r="L91" s="133"/>
      <c r="M91" s="133"/>
      <c r="N91" s="133"/>
      <c r="O91" s="133"/>
      <c r="P91" s="133"/>
    </row>
    <row r="92" spans="1:16" s="135" customFormat="1" hidden="1">
      <c r="A92" s="140"/>
      <c r="B92" s="136"/>
      <c r="C92" s="136" t="s">
        <v>103</v>
      </c>
      <c r="D92" s="143" t="s">
        <v>107</v>
      </c>
      <c r="E92" s="161"/>
      <c r="F92" s="157"/>
      <c r="G92" s="157"/>
      <c r="H92" s="155"/>
      <c r="I92" s="134"/>
      <c r="J92" s="133"/>
      <c r="K92" s="133"/>
      <c r="L92" s="133"/>
      <c r="M92" s="133"/>
      <c r="N92" s="133"/>
      <c r="O92" s="133"/>
      <c r="P92" s="133"/>
    </row>
    <row r="93" spans="1:16" s="135" customFormat="1" hidden="1">
      <c r="A93" s="140"/>
      <c r="B93" s="136"/>
      <c r="C93" s="136" t="s">
        <v>104</v>
      </c>
      <c r="D93" s="143" t="s">
        <v>108</v>
      </c>
      <c r="E93" s="161"/>
      <c r="F93" s="157"/>
      <c r="G93" s="157"/>
      <c r="H93" s="155"/>
      <c r="I93" s="134"/>
      <c r="J93" s="133"/>
      <c r="K93" s="133"/>
      <c r="L93" s="133"/>
      <c r="M93" s="133"/>
      <c r="N93" s="133"/>
      <c r="O93" s="133"/>
      <c r="P93" s="133"/>
    </row>
    <row r="94" spans="1:16" s="135" customFormat="1" hidden="1">
      <c r="A94" s="140"/>
      <c r="B94" s="136"/>
      <c r="C94" s="139" t="s">
        <v>93</v>
      </c>
      <c r="D94" s="143"/>
      <c r="E94" s="162"/>
      <c r="F94" s="157"/>
      <c r="G94" s="157"/>
      <c r="H94" s="155"/>
      <c r="I94" s="134"/>
      <c r="J94" s="133"/>
      <c r="K94" s="133"/>
      <c r="L94" s="133"/>
      <c r="M94" s="133"/>
      <c r="N94" s="133"/>
      <c r="O94" s="133"/>
      <c r="P94" s="133"/>
    </row>
    <row r="95" spans="1:16" hidden="1">
      <c r="A95" s="73"/>
      <c r="B95" s="41" t="s">
        <v>66</v>
      </c>
      <c r="C95" s="138"/>
      <c r="D95" s="145"/>
      <c r="E95" s="162"/>
      <c r="F95" s="44"/>
      <c r="G95" s="155"/>
      <c r="H95" s="44"/>
      <c r="I95" s="37"/>
      <c r="J95" s="2"/>
      <c r="K95" s="2"/>
      <c r="L95" s="2"/>
      <c r="M95" s="2"/>
      <c r="N95" s="2"/>
      <c r="O95" s="2"/>
      <c r="P95" s="2"/>
    </row>
    <row r="96" spans="1:16" hidden="1">
      <c r="A96" s="73"/>
      <c r="B96" s="41" t="s">
        <v>67</v>
      </c>
      <c r="C96" s="138"/>
      <c r="D96" s="145"/>
      <c r="E96" s="162"/>
      <c r="F96" s="44"/>
      <c r="G96" s="155"/>
      <c r="H96" s="44"/>
      <c r="I96" s="37"/>
      <c r="J96" s="2"/>
      <c r="K96" s="2"/>
      <c r="L96" s="2"/>
      <c r="M96" s="2"/>
      <c r="N96" s="2"/>
      <c r="O96" s="2"/>
      <c r="P96" s="2"/>
    </row>
    <row r="97" spans="1:16" hidden="1">
      <c r="A97" s="73"/>
      <c r="B97" s="41"/>
      <c r="C97" s="41"/>
      <c r="D97" s="145"/>
      <c r="E97" s="162"/>
      <c r="F97" s="44"/>
      <c r="G97" s="155"/>
      <c r="H97" s="44"/>
      <c r="I97" s="37"/>
      <c r="J97" s="2"/>
      <c r="K97" s="2"/>
      <c r="L97" s="2"/>
      <c r="M97" s="2"/>
      <c r="N97" s="2"/>
      <c r="O97" s="2"/>
      <c r="P97" s="2"/>
    </row>
    <row r="98" spans="1:16" ht="13.5" hidden="1" thickBot="1">
      <c r="A98" s="146"/>
      <c r="B98" s="147"/>
      <c r="C98" s="148"/>
      <c r="D98" s="149" t="s">
        <v>113</v>
      </c>
      <c r="E98" s="163">
        <f>SUM(E78:E96)</f>
        <v>0</v>
      </c>
      <c r="F98" s="44"/>
      <c r="G98" s="159"/>
      <c r="H98" s="41"/>
      <c r="I98" s="2"/>
      <c r="J98" s="2"/>
      <c r="K98" s="2"/>
      <c r="L98" s="2"/>
      <c r="M98" s="2"/>
      <c r="N98" s="2"/>
      <c r="O98" s="2"/>
      <c r="P98" s="2"/>
    </row>
    <row r="99" spans="1:16" hidden="1">
      <c r="A99" s="2"/>
      <c r="B99" s="2"/>
      <c r="C99" s="2"/>
      <c r="D99" s="2"/>
      <c r="E99" s="2"/>
      <c r="F99" s="2"/>
      <c r="G99" s="2"/>
      <c r="H99" s="37"/>
      <c r="I99" s="2"/>
      <c r="J99" s="2"/>
      <c r="K99" s="2"/>
      <c r="L99" s="2"/>
      <c r="M99" s="2"/>
      <c r="N99" s="2"/>
      <c r="O99" s="2"/>
      <c r="P99" s="2"/>
    </row>
    <row r="100" spans="1:16" hidden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idden="1"/>
    <row r="102" spans="1:16" hidden="1"/>
  </sheetData>
  <mergeCells count="2">
    <mergeCell ref="A6:A7"/>
    <mergeCell ref="F74:G74"/>
  </mergeCells>
  <phoneticPr fontId="0" type="noConversion"/>
  <printOptions horizontalCentered="1" verticalCentered="1" gridLines="1"/>
  <pageMargins left="0.15748031496062992" right="0.15748031496062992" top="0.39370078740157483" bottom="0.19685039370078741" header="0" footer="0"/>
  <pageSetup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4"/>
  <sheetViews>
    <sheetView tabSelected="1" topLeftCell="A30" zoomScaleNormal="100" workbookViewId="0">
      <selection activeCell="H50" sqref="H50"/>
    </sheetView>
  </sheetViews>
  <sheetFormatPr baseColWidth="10" defaultColWidth="11.42578125" defaultRowHeight="12.75"/>
  <cols>
    <col min="1" max="1" width="29.42578125" style="3" customWidth="1"/>
    <col min="2" max="2" width="16.140625" style="3" bestFit="1" customWidth="1"/>
    <col min="3" max="3" width="12" style="3" customWidth="1"/>
    <col min="4" max="4" width="12.140625" style="3" customWidth="1"/>
    <col min="5" max="5" width="15.140625" style="3" bestFit="1" customWidth="1"/>
    <col min="6" max="6" width="2.5703125" style="3" customWidth="1"/>
    <col min="7" max="7" width="14.85546875" style="3" customWidth="1"/>
    <col min="8" max="8" width="11.7109375" style="3" bestFit="1" customWidth="1"/>
    <col min="9" max="9" width="10.85546875" style="3" bestFit="1" customWidth="1"/>
    <col min="10" max="10" width="9.140625" style="3" customWidth="1"/>
    <col min="11" max="11" width="13.28515625" style="3" bestFit="1" customWidth="1"/>
    <col min="12" max="12" width="9.28515625" style="3" customWidth="1"/>
    <col min="13" max="13" width="14.28515625" style="3" customWidth="1"/>
    <col min="14" max="14" width="15.28515625" style="3" customWidth="1"/>
    <col min="15" max="16384" width="11.42578125" style="3"/>
  </cols>
  <sheetData>
    <row r="1" spans="1:15">
      <c r="A1" s="1" t="str">
        <f>+' CUFIN'!A1</f>
        <v>EL GRAN ESFUERZO, S. DE R.L. DE C.V.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7"/>
      <c r="O1" s="67"/>
    </row>
    <row r="2" spans="1:15">
      <c r="A2" s="1" t="s">
        <v>119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7"/>
      <c r="O2" s="67"/>
    </row>
    <row r="3" spans="1:15">
      <c r="A3" s="1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1"/>
      <c r="N3" s="67"/>
      <c r="O3" s="67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67"/>
      <c r="O4" s="67"/>
    </row>
    <row r="5" spans="1:15" ht="13.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67"/>
      <c r="O5" s="67"/>
    </row>
    <row r="6" spans="1:15">
      <c r="A6" s="69"/>
      <c r="B6" s="4" t="s">
        <v>27</v>
      </c>
      <c r="C6" s="5" t="s">
        <v>29</v>
      </c>
      <c r="D6" s="4" t="s">
        <v>24</v>
      </c>
      <c r="E6" s="5" t="s">
        <v>9</v>
      </c>
      <c r="F6" s="4"/>
      <c r="G6" s="4" t="s">
        <v>42</v>
      </c>
      <c r="H6" s="4" t="s">
        <v>38</v>
      </c>
      <c r="I6" s="5" t="s">
        <v>38</v>
      </c>
      <c r="J6" s="4" t="s">
        <v>23</v>
      </c>
      <c r="K6" s="4" t="s">
        <v>42</v>
      </c>
      <c r="L6" s="4" t="s">
        <v>24</v>
      </c>
      <c r="M6" s="70" t="s">
        <v>36</v>
      </c>
      <c r="O6" s="67"/>
    </row>
    <row r="7" spans="1:15">
      <c r="A7" s="68" t="s">
        <v>26</v>
      </c>
      <c r="B7" s="8" t="s">
        <v>28</v>
      </c>
      <c r="C7" s="9"/>
      <c r="D7" s="8" t="s">
        <v>32</v>
      </c>
      <c r="E7" s="9" t="s">
        <v>34</v>
      </c>
      <c r="F7" s="8"/>
      <c r="G7" s="8" t="s">
        <v>37</v>
      </c>
      <c r="H7" s="8" t="s">
        <v>39</v>
      </c>
      <c r="I7" s="9" t="s">
        <v>39</v>
      </c>
      <c r="J7" s="8" t="s">
        <v>45</v>
      </c>
      <c r="K7" s="8" t="s">
        <v>37</v>
      </c>
      <c r="L7" s="8" t="s">
        <v>50</v>
      </c>
      <c r="M7" s="72" t="s">
        <v>41</v>
      </c>
      <c r="O7" s="67"/>
    </row>
    <row r="8" spans="1:15">
      <c r="A8" s="73"/>
      <c r="B8" s="8" t="s">
        <v>30</v>
      </c>
      <c r="C8" s="41"/>
      <c r="D8" s="8" t="s">
        <v>33</v>
      </c>
      <c r="E8" s="9" t="s">
        <v>35</v>
      </c>
      <c r="F8" s="8"/>
      <c r="G8" s="8" t="s">
        <v>0</v>
      </c>
      <c r="H8" s="8" t="s">
        <v>40</v>
      </c>
      <c r="I8" s="9" t="s">
        <v>48</v>
      </c>
      <c r="J8" s="8" t="s">
        <v>5</v>
      </c>
      <c r="K8" s="8" t="s">
        <v>58</v>
      </c>
      <c r="L8" s="8" t="s">
        <v>51</v>
      </c>
      <c r="M8" s="72" t="s">
        <v>43</v>
      </c>
    </row>
    <row r="9" spans="1:15" ht="13.5" thickBot="1">
      <c r="A9" s="73"/>
      <c r="B9" s="8" t="s">
        <v>31</v>
      </c>
      <c r="C9" s="41"/>
      <c r="D9" s="74"/>
      <c r="E9" s="41"/>
      <c r="F9" s="8"/>
      <c r="G9" s="8" t="s">
        <v>49</v>
      </c>
      <c r="H9" s="8" t="s">
        <v>0</v>
      </c>
      <c r="I9" s="9" t="s">
        <v>5</v>
      </c>
      <c r="J9" s="110"/>
      <c r="K9" s="8" t="s">
        <v>59</v>
      </c>
      <c r="L9" s="75"/>
      <c r="M9" s="72" t="s">
        <v>44</v>
      </c>
    </row>
    <row r="10" spans="1:15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</row>
    <row r="11" spans="1:15">
      <c r="A11" s="13"/>
      <c r="B11" s="79"/>
      <c r="C11" s="15"/>
      <c r="D11" s="15"/>
      <c r="E11" s="15"/>
      <c r="F11" s="15"/>
      <c r="G11" s="15"/>
      <c r="H11" s="21"/>
      <c r="I11" s="21"/>
      <c r="J11" s="80"/>
      <c r="K11" s="15"/>
      <c r="L11" s="81"/>
      <c r="M11" s="82"/>
    </row>
    <row r="12" spans="1:15">
      <c r="A12" s="13"/>
      <c r="B12" s="79"/>
      <c r="C12" s="15"/>
      <c r="D12" s="15"/>
      <c r="E12" s="19"/>
      <c r="F12" s="15"/>
      <c r="G12" s="19"/>
      <c r="H12" s="21" t="s">
        <v>53</v>
      </c>
      <c r="I12" s="21" t="s">
        <v>57</v>
      </c>
      <c r="J12" s="81"/>
      <c r="K12" s="15"/>
      <c r="L12" s="81"/>
      <c r="M12" s="82"/>
    </row>
    <row r="13" spans="1:15">
      <c r="A13" s="13" t="s">
        <v>46</v>
      </c>
      <c r="B13" s="79">
        <v>39951</v>
      </c>
      <c r="C13" s="19">
        <v>280000</v>
      </c>
      <c r="D13" s="15"/>
      <c r="E13" s="19">
        <f>+C13</f>
        <v>280000</v>
      </c>
      <c r="F13" s="15"/>
      <c r="G13" s="19"/>
      <c r="H13" s="83">
        <v>71.771900000000002</v>
      </c>
      <c r="I13" s="21">
        <v>70.254999999999995</v>
      </c>
      <c r="J13" s="80">
        <f>+H13/I13</f>
        <v>1.0215913458116861</v>
      </c>
      <c r="K13" s="81"/>
      <c r="L13" s="81"/>
      <c r="M13" s="84">
        <f>+J13*E13</f>
        <v>286045.57682727213</v>
      </c>
    </row>
    <row r="14" spans="1:15">
      <c r="A14" s="13"/>
      <c r="B14" s="79"/>
      <c r="C14" s="19"/>
      <c r="D14" s="15"/>
      <c r="E14" s="19"/>
      <c r="F14" s="15"/>
      <c r="G14" s="19"/>
      <c r="H14" s="21" t="s">
        <v>53</v>
      </c>
      <c r="I14" s="21" t="s">
        <v>53</v>
      </c>
      <c r="J14" s="81"/>
      <c r="K14" s="19"/>
      <c r="L14" s="81"/>
      <c r="M14" s="85"/>
    </row>
    <row r="15" spans="1:15">
      <c r="A15" s="13" t="s">
        <v>47</v>
      </c>
      <c r="B15" s="79">
        <v>40178</v>
      </c>
      <c r="C15" s="19">
        <v>3720000</v>
      </c>
      <c r="D15" s="15"/>
      <c r="E15" s="86">
        <f>+E13+C15</f>
        <v>4000000</v>
      </c>
      <c r="F15" s="15"/>
      <c r="G15" s="86">
        <f>+M13+C15</f>
        <v>4006045.5768272723</v>
      </c>
      <c r="H15" s="83">
        <f>+H13</f>
        <v>71.771900000000002</v>
      </c>
      <c r="I15" s="21">
        <f>+H13</f>
        <v>71.771900000000002</v>
      </c>
      <c r="J15" s="80">
        <f>+H15/I15</f>
        <v>1</v>
      </c>
      <c r="K15" s="19">
        <f>+G15*J15</f>
        <v>4006045.5768272723</v>
      </c>
      <c r="L15" s="81">
        <v>0</v>
      </c>
      <c r="M15" s="85">
        <f>+K15-L15</f>
        <v>4006045.5768272723</v>
      </c>
    </row>
    <row r="16" spans="1:15">
      <c r="A16" s="13"/>
      <c r="B16" s="79"/>
      <c r="C16" s="19"/>
      <c r="D16" s="15"/>
      <c r="E16" s="86"/>
      <c r="F16" s="15"/>
      <c r="G16" s="86"/>
      <c r="H16" s="83"/>
      <c r="I16" s="83"/>
      <c r="J16" s="80"/>
      <c r="K16" s="19"/>
      <c r="L16" s="81"/>
      <c r="M16" s="85"/>
    </row>
    <row r="17" spans="1:13">
      <c r="A17" s="87" t="s">
        <v>74</v>
      </c>
      <c r="B17" s="88"/>
      <c r="C17" s="19"/>
      <c r="D17" s="15"/>
      <c r="E17" s="19"/>
      <c r="F17" s="15"/>
      <c r="G17" s="19"/>
      <c r="H17" s="21"/>
      <c r="I17" s="83"/>
      <c r="J17" s="80"/>
      <c r="K17" s="19"/>
      <c r="L17" s="89"/>
      <c r="M17" s="90">
        <f>+M13+M15</f>
        <v>4292091.1536545446</v>
      </c>
    </row>
    <row r="18" spans="1:13">
      <c r="A18" s="13"/>
      <c r="B18" s="79"/>
      <c r="C18" s="19"/>
      <c r="D18" s="15"/>
      <c r="E18" s="19"/>
      <c r="F18" s="15"/>
      <c r="G18" s="19"/>
      <c r="H18" s="21" t="s">
        <v>52</v>
      </c>
      <c r="I18" s="21" t="s">
        <v>53</v>
      </c>
      <c r="J18" s="81"/>
      <c r="K18" s="91"/>
      <c r="L18" s="81"/>
      <c r="M18" s="85"/>
    </row>
    <row r="19" spans="1:13">
      <c r="A19" s="87" t="s">
        <v>75</v>
      </c>
      <c r="B19" s="88"/>
      <c r="C19" s="19"/>
      <c r="D19" s="15"/>
      <c r="E19" s="19"/>
      <c r="F19" s="15"/>
      <c r="G19" s="19">
        <f>+M17</f>
        <v>4292091.1536545446</v>
      </c>
      <c r="H19" s="21">
        <v>74.930999999999997</v>
      </c>
      <c r="I19" s="83">
        <f>+H15</f>
        <v>71.771900000000002</v>
      </c>
      <c r="J19" s="80">
        <f>+H19/I19</f>
        <v>1.0440158334947243</v>
      </c>
      <c r="K19" s="19">
        <f>+G19*J19</f>
        <v>4481011.1232179822</v>
      </c>
      <c r="L19" s="89"/>
      <c r="M19" s="90">
        <f>+K19+L19</f>
        <v>4481011.1232179822</v>
      </c>
    </row>
    <row r="20" spans="1:13">
      <c r="A20" s="13"/>
      <c r="B20" s="79"/>
      <c r="C20" s="19"/>
      <c r="D20" s="15"/>
      <c r="E20" s="19"/>
      <c r="F20" s="15"/>
      <c r="G20" s="19"/>
      <c r="H20" s="21" t="s">
        <v>52</v>
      </c>
      <c r="I20" s="21" t="s">
        <v>52</v>
      </c>
      <c r="J20" s="81"/>
      <c r="K20" s="19"/>
      <c r="L20" s="81"/>
      <c r="M20" s="85"/>
    </row>
    <row r="21" spans="1:13">
      <c r="A21" s="13" t="s">
        <v>47</v>
      </c>
      <c r="B21" s="79">
        <v>40539</v>
      </c>
      <c r="C21" s="19">
        <v>900000</v>
      </c>
      <c r="D21" s="15"/>
      <c r="E21" s="19">
        <f>+E15+C21</f>
        <v>4900000</v>
      </c>
      <c r="F21" s="15"/>
      <c r="G21" s="19">
        <v>900000</v>
      </c>
      <c r="H21" s="21">
        <f>+H19</f>
        <v>74.930999999999997</v>
      </c>
      <c r="I21" s="21">
        <f>+H19</f>
        <v>74.930999999999997</v>
      </c>
      <c r="J21" s="80">
        <f>+H21/I21</f>
        <v>1</v>
      </c>
      <c r="K21" s="19">
        <f>+G21*J21</f>
        <v>900000</v>
      </c>
      <c r="L21" s="81">
        <v>0</v>
      </c>
      <c r="M21" s="90">
        <f>+M19+K21</f>
        <v>5381011.1232179822</v>
      </c>
    </row>
    <row r="22" spans="1:13">
      <c r="A22" s="13"/>
      <c r="B22" s="79"/>
      <c r="C22" s="19"/>
      <c r="D22" s="15"/>
      <c r="E22" s="19"/>
      <c r="F22" s="15"/>
      <c r="G22" s="19"/>
      <c r="H22" s="21" t="s">
        <v>54</v>
      </c>
      <c r="I22" s="21" t="s">
        <v>52</v>
      </c>
      <c r="J22" s="81"/>
      <c r="K22" s="91"/>
      <c r="L22" s="81"/>
      <c r="M22" s="85"/>
    </row>
    <row r="23" spans="1:13">
      <c r="A23" s="87" t="s">
        <v>76</v>
      </c>
      <c r="B23" s="88"/>
      <c r="C23" s="19"/>
      <c r="D23" s="15"/>
      <c r="E23" s="19">
        <v>4900000</v>
      </c>
      <c r="F23" s="15"/>
      <c r="G23" s="19">
        <f>+M21</f>
        <v>5381011.1232179822</v>
      </c>
      <c r="H23" s="21">
        <v>77.792400000000001</v>
      </c>
      <c r="I23" s="21">
        <f>+H21</f>
        <v>74.930999999999997</v>
      </c>
      <c r="J23" s="80">
        <f>+H23/I23</f>
        <v>1.0381871321615888</v>
      </c>
      <c r="K23" s="19">
        <f>+G23*J23</f>
        <v>5586496.5061432868</v>
      </c>
      <c r="L23" s="89"/>
      <c r="M23" s="90">
        <f>+K23+L23</f>
        <v>5586496.5061432868</v>
      </c>
    </row>
    <row r="24" spans="1:13">
      <c r="A24" s="13"/>
      <c r="B24" s="79"/>
      <c r="C24" s="19"/>
      <c r="D24" s="15"/>
      <c r="E24" s="19"/>
      <c r="F24" s="15"/>
      <c r="G24" s="19"/>
      <c r="H24" s="21" t="s">
        <v>55</v>
      </c>
      <c r="I24" s="21" t="s">
        <v>54</v>
      </c>
      <c r="J24" s="81"/>
      <c r="K24" s="91"/>
      <c r="L24" s="81"/>
      <c r="M24" s="85"/>
    </row>
    <row r="25" spans="1:13">
      <c r="A25" s="87" t="s">
        <v>77</v>
      </c>
      <c r="B25" s="88"/>
      <c r="C25" s="19"/>
      <c r="D25" s="15"/>
      <c r="E25" s="19">
        <v>4900000</v>
      </c>
      <c r="F25" s="15"/>
      <c r="G25" s="19">
        <f>+M23</f>
        <v>5586496.5061432868</v>
      </c>
      <c r="H25" s="21">
        <v>80.568200000000004</v>
      </c>
      <c r="I25" s="21">
        <f>+H23</f>
        <v>77.792400000000001</v>
      </c>
      <c r="J25" s="80">
        <f>+H25/I25</f>
        <v>1.0356821488988641</v>
      </c>
      <c r="K25" s="19">
        <f>+G25*J25</f>
        <v>5785834.7062984761</v>
      </c>
      <c r="L25" s="89"/>
      <c r="M25" s="90">
        <f>+K25+L25</f>
        <v>5785834.7062984761</v>
      </c>
    </row>
    <row r="26" spans="1:13">
      <c r="A26" s="13"/>
      <c r="B26" s="79"/>
      <c r="C26" s="19"/>
      <c r="D26" s="15"/>
      <c r="E26" s="19"/>
      <c r="F26" s="15"/>
      <c r="G26" s="19"/>
      <c r="H26" s="21" t="s">
        <v>56</v>
      </c>
      <c r="I26" s="21" t="s">
        <v>55</v>
      </c>
      <c r="J26" s="81"/>
      <c r="K26" s="91"/>
      <c r="L26" s="81"/>
      <c r="M26" s="85"/>
    </row>
    <row r="27" spans="1:13">
      <c r="A27" s="87" t="s">
        <v>78</v>
      </c>
      <c r="B27" s="88"/>
      <c r="C27" s="19"/>
      <c r="D27" s="15"/>
      <c r="E27" s="19">
        <f>+E25</f>
        <v>4900000</v>
      </c>
      <c r="F27" s="15"/>
      <c r="G27" s="19">
        <f>+M25</f>
        <v>5785834.7062984761</v>
      </c>
      <c r="H27" s="21">
        <v>83.292299999999997</v>
      </c>
      <c r="I27" s="21">
        <f>+H25</f>
        <v>80.568200000000004</v>
      </c>
      <c r="J27" s="80">
        <f>+H27/I27</f>
        <v>1.0338111066152651</v>
      </c>
      <c r="K27" s="19">
        <f>+G27*J27</f>
        <v>5981460.1804114347</v>
      </c>
      <c r="L27" s="89"/>
      <c r="M27" s="90">
        <f>+K27+L27</f>
        <v>5981460.1804114347</v>
      </c>
    </row>
    <row r="28" spans="1:13">
      <c r="A28" s="92"/>
      <c r="B28" s="93"/>
      <c r="C28" s="62"/>
      <c r="D28" s="31"/>
      <c r="E28" s="62"/>
      <c r="F28" s="31"/>
      <c r="G28" s="62"/>
      <c r="H28" s="63" t="s">
        <v>60</v>
      </c>
      <c r="I28" s="63" t="str">
        <f t="shared" ref="I28:I33" si="0">+H26</f>
        <v>DIC'13</v>
      </c>
      <c r="J28" s="94"/>
      <c r="K28" s="62"/>
      <c r="L28" s="95"/>
      <c r="M28" s="96"/>
    </row>
    <row r="29" spans="1:13">
      <c r="A29" s="87" t="s">
        <v>81</v>
      </c>
      <c r="B29" s="88"/>
      <c r="C29" s="19"/>
      <c r="D29" s="15"/>
      <c r="E29" s="19">
        <f>+E27</f>
        <v>4900000</v>
      </c>
      <c r="F29" s="15"/>
      <c r="G29" s="19">
        <f>+M27</f>
        <v>5981460.1804114347</v>
      </c>
      <c r="H29" s="21">
        <v>87.188999999999993</v>
      </c>
      <c r="I29" s="21">
        <f t="shared" si="0"/>
        <v>83.292299999999997</v>
      </c>
      <c r="J29" s="80">
        <f>+H29/I29</f>
        <v>1.0467834361639672</v>
      </c>
      <c r="K29" s="19">
        <f>+G29*J29</f>
        <v>6261293.4409290245</v>
      </c>
      <c r="L29" s="89"/>
      <c r="M29" s="90">
        <f>+E28+K29-L28</f>
        <v>6261293.4409290245</v>
      </c>
    </row>
    <row r="30" spans="1:13">
      <c r="A30" s="13"/>
      <c r="B30" s="79"/>
      <c r="C30" s="19"/>
      <c r="D30" s="15"/>
      <c r="E30" s="19"/>
      <c r="F30" s="15"/>
      <c r="G30" s="19"/>
      <c r="H30" s="97" t="s">
        <v>62</v>
      </c>
      <c r="I30" s="21" t="str">
        <f t="shared" si="0"/>
        <v>DIC'14</v>
      </c>
      <c r="J30" s="81"/>
      <c r="K30" s="19"/>
      <c r="L30" s="81"/>
      <c r="M30" s="85"/>
    </row>
    <row r="31" spans="1:13">
      <c r="A31" s="130" t="s">
        <v>47</v>
      </c>
      <c r="B31" s="79">
        <v>42200</v>
      </c>
      <c r="C31" s="19">
        <v>140000</v>
      </c>
      <c r="D31" s="15"/>
      <c r="E31" s="19">
        <f>+E25+C31</f>
        <v>5040000</v>
      </c>
      <c r="F31" s="15"/>
      <c r="G31" s="19">
        <f>+M29+C31</f>
        <v>6401293.4409290245</v>
      </c>
      <c r="H31" s="21">
        <v>87.240799999999993</v>
      </c>
      <c r="I31" s="21">
        <f t="shared" si="0"/>
        <v>87.188999999999993</v>
      </c>
      <c r="J31" s="80">
        <f>+H31/I31</f>
        <v>1.0005941116425237</v>
      </c>
      <c r="K31" s="19">
        <f>+G31*J31</f>
        <v>6405096.5238894904</v>
      </c>
      <c r="L31" s="81">
        <v>0</v>
      </c>
      <c r="M31" s="90">
        <f>+K31-L31</f>
        <v>6405096.5238894904</v>
      </c>
    </row>
    <row r="32" spans="1:13">
      <c r="A32" s="92"/>
      <c r="B32" s="93"/>
      <c r="C32" s="62"/>
      <c r="D32" s="31"/>
      <c r="E32" s="62"/>
      <c r="F32" s="31"/>
      <c r="G32" s="62"/>
      <c r="H32" s="63" t="s">
        <v>61</v>
      </c>
      <c r="I32" s="63" t="str">
        <f t="shared" si="0"/>
        <v>JUL'15</v>
      </c>
      <c r="J32" s="94"/>
      <c r="K32" s="62"/>
      <c r="L32" s="95"/>
      <c r="M32" s="96"/>
    </row>
    <row r="33" spans="1:14">
      <c r="A33" s="87" t="s">
        <v>79</v>
      </c>
      <c r="B33" s="88"/>
      <c r="C33" s="19"/>
      <c r="D33" s="15"/>
      <c r="E33" s="19">
        <f>+E31</f>
        <v>5040000</v>
      </c>
      <c r="F33" s="15"/>
      <c r="G33" s="19">
        <f>+M31</f>
        <v>6405096.5238894904</v>
      </c>
      <c r="H33" s="21">
        <v>89.046800000000005</v>
      </c>
      <c r="I33" s="21">
        <f t="shared" si="0"/>
        <v>87.240799999999993</v>
      </c>
      <c r="J33" s="80">
        <f>+H33/I33</f>
        <v>1.0207013232340834</v>
      </c>
      <c r="K33" s="19">
        <f>+G33*J33</f>
        <v>6537690.4973760303</v>
      </c>
      <c r="L33" s="89"/>
      <c r="M33" s="90">
        <f>+K33+L33</f>
        <v>6537690.4973760303</v>
      </c>
    </row>
    <row r="34" spans="1:14">
      <c r="A34" s="92"/>
      <c r="B34" s="93"/>
      <c r="C34" s="62"/>
      <c r="D34" s="31"/>
      <c r="E34" s="62"/>
      <c r="F34" s="31"/>
      <c r="G34" s="62"/>
      <c r="H34" s="63" t="s">
        <v>73</v>
      </c>
      <c r="I34" s="63" t="s">
        <v>61</v>
      </c>
      <c r="J34" s="94"/>
      <c r="K34" s="62"/>
      <c r="L34" s="95"/>
      <c r="M34" s="96"/>
    </row>
    <row r="35" spans="1:14">
      <c r="A35" s="87" t="s">
        <v>80</v>
      </c>
      <c r="B35" s="88"/>
      <c r="C35" s="19"/>
      <c r="D35" s="15"/>
      <c r="E35" s="19">
        <f>+E33</f>
        <v>5040000</v>
      </c>
      <c r="F35" s="15"/>
      <c r="G35" s="19">
        <f>+M33</f>
        <v>6537690.4973760303</v>
      </c>
      <c r="H35" s="71">
        <v>92.039000000000001</v>
      </c>
      <c r="I35" s="21">
        <f>+H33</f>
        <v>89.046800000000005</v>
      </c>
      <c r="J35" s="80">
        <f>+H35/I35</f>
        <v>1.0336025550609342</v>
      </c>
      <c r="K35" s="19">
        <f>+G35*J35</f>
        <v>6757373.602285455</v>
      </c>
      <c r="L35" s="89"/>
      <c r="M35" s="90">
        <f>+K35+L35</f>
        <v>6757373.602285455</v>
      </c>
    </row>
    <row r="36" spans="1:14">
      <c r="A36" s="92"/>
      <c r="B36" s="93"/>
      <c r="C36" s="62"/>
      <c r="D36" s="31"/>
      <c r="E36" s="62"/>
      <c r="F36" s="31"/>
      <c r="G36" s="62"/>
      <c r="H36" s="63" t="s">
        <v>117</v>
      </c>
      <c r="I36" s="63" t="s">
        <v>73</v>
      </c>
      <c r="J36" s="94"/>
      <c r="K36" s="62"/>
      <c r="L36" s="95"/>
      <c r="M36" s="96"/>
    </row>
    <row r="37" spans="1:14">
      <c r="A37" s="87" t="s">
        <v>116</v>
      </c>
      <c r="B37" s="88"/>
      <c r="C37" s="19"/>
      <c r="D37" s="15"/>
      <c r="E37" s="19">
        <f>+E35</f>
        <v>5040000</v>
      </c>
      <c r="F37" s="15"/>
      <c r="G37" s="19">
        <f>+M35</f>
        <v>6757373.602285455</v>
      </c>
      <c r="H37" s="71">
        <v>98.272900000000007</v>
      </c>
      <c r="I37" s="71">
        <f>+H35</f>
        <v>92.039000000000001</v>
      </c>
      <c r="J37" s="80">
        <v>1.0677000000000001</v>
      </c>
      <c r="K37" s="19">
        <f>+G37*J37</f>
        <v>7214847.7951601809</v>
      </c>
      <c r="L37" s="89"/>
      <c r="M37" s="90">
        <f>+K37+L37</f>
        <v>7214847.7951601809</v>
      </c>
    </row>
    <row r="38" spans="1:14">
      <c r="A38" s="92"/>
      <c r="B38" s="93"/>
      <c r="C38" s="62"/>
      <c r="D38" s="31"/>
      <c r="E38" s="62"/>
      <c r="F38" s="31"/>
      <c r="G38" s="62"/>
      <c r="H38" s="63" t="s">
        <v>122</v>
      </c>
      <c r="I38" s="63" t="str">
        <f>+H36</f>
        <v>DIC'17</v>
      </c>
      <c r="J38" s="94"/>
      <c r="K38" s="62"/>
      <c r="L38" s="95"/>
      <c r="M38" s="96"/>
    </row>
    <row r="39" spans="1:14">
      <c r="A39" s="87" t="s">
        <v>130</v>
      </c>
      <c r="B39" s="88"/>
      <c r="C39" s="19"/>
      <c r="D39" s="15"/>
      <c r="E39" s="19">
        <f>+E37</f>
        <v>5040000</v>
      </c>
      <c r="F39" s="15"/>
      <c r="G39" s="19">
        <f>+M37</f>
        <v>7214847.7951601809</v>
      </c>
      <c r="H39" s="182">
        <v>103.02</v>
      </c>
      <c r="I39" s="172">
        <f>+H37</f>
        <v>98.272900000000007</v>
      </c>
      <c r="J39" s="80">
        <f>+H39/I39</f>
        <v>1.0483052804995068</v>
      </c>
      <c r="K39" s="19">
        <f>+G39*J39</f>
        <v>7563363.0416666418</v>
      </c>
      <c r="L39" s="89"/>
      <c r="M39" s="90">
        <f>+K39+L39</f>
        <v>7563363.0416666418</v>
      </c>
    </row>
    <row r="40" spans="1:14">
      <c r="A40" s="92"/>
      <c r="B40" s="93"/>
      <c r="C40" s="62"/>
      <c r="D40" s="31"/>
      <c r="E40" s="62"/>
      <c r="F40" s="31"/>
      <c r="G40" s="62"/>
      <c r="H40" s="165" t="s">
        <v>123</v>
      </c>
      <c r="I40" s="165" t="s">
        <v>122</v>
      </c>
      <c r="J40" s="94"/>
      <c r="K40" s="62"/>
      <c r="L40" s="95"/>
      <c r="M40" s="96"/>
    </row>
    <row r="41" spans="1:14">
      <c r="A41" s="87" t="s">
        <v>131</v>
      </c>
      <c r="B41" s="93"/>
      <c r="C41" s="62"/>
      <c r="D41" s="31"/>
      <c r="E41" s="19">
        <f>+E39</f>
        <v>5040000</v>
      </c>
      <c r="F41" s="31"/>
      <c r="G41" s="62">
        <f>+M39</f>
        <v>7563363.0416666418</v>
      </c>
      <c r="H41" s="165">
        <v>105.934</v>
      </c>
      <c r="I41" s="183">
        <f>+H39</f>
        <v>103.02</v>
      </c>
      <c r="J41" s="94">
        <f>+H41/I41</f>
        <v>1.028285769753446</v>
      </c>
      <c r="K41" s="62">
        <f>+G41*J41</f>
        <v>7777298.5872249473</v>
      </c>
      <c r="L41" s="95"/>
      <c r="M41" s="90">
        <f>+K41+L41</f>
        <v>7777298.5872249473</v>
      </c>
    </row>
    <row r="42" spans="1:14">
      <c r="A42" s="92"/>
      <c r="B42" s="93"/>
      <c r="C42" s="62"/>
      <c r="D42" s="31"/>
      <c r="E42" s="62"/>
      <c r="F42" s="31"/>
      <c r="G42" s="62"/>
      <c r="H42" s="165" t="s">
        <v>124</v>
      </c>
      <c r="I42" s="165" t="s">
        <v>123</v>
      </c>
      <c r="J42" s="94"/>
      <c r="K42" s="62"/>
      <c r="L42" s="95"/>
      <c r="M42" s="96"/>
    </row>
    <row r="43" spans="1:14">
      <c r="A43" s="87" t="s">
        <v>132</v>
      </c>
      <c r="B43" s="93"/>
      <c r="C43" s="62"/>
      <c r="D43" s="31"/>
      <c r="E43" s="19">
        <f>+E41</f>
        <v>5040000</v>
      </c>
      <c r="F43" s="31"/>
      <c r="G43" s="62">
        <f>+M41</f>
        <v>7777298.5872249473</v>
      </c>
      <c r="H43" s="165">
        <v>109.271</v>
      </c>
      <c r="I43" s="165">
        <f>+H41</f>
        <v>105.934</v>
      </c>
      <c r="J43" s="94">
        <f>+H43/I43</f>
        <v>1.0315007457473522</v>
      </c>
      <c r="K43" s="62">
        <f>+G43*J43</f>
        <v>8022289.2926223613</v>
      </c>
      <c r="L43" s="95"/>
      <c r="M43" s="90">
        <f>+K43+L43</f>
        <v>8022289.2926223613</v>
      </c>
    </row>
    <row r="44" spans="1:14">
      <c r="A44" s="92"/>
      <c r="B44" s="93"/>
      <c r="C44" s="62"/>
      <c r="D44" s="31"/>
      <c r="E44" s="62"/>
      <c r="F44" s="31"/>
      <c r="G44" s="62"/>
      <c r="H44" s="165" t="s">
        <v>125</v>
      </c>
      <c r="I44" s="165" t="s">
        <v>124</v>
      </c>
      <c r="J44" s="94"/>
      <c r="K44" s="62"/>
      <c r="L44" s="95"/>
      <c r="M44" s="96"/>
    </row>
    <row r="45" spans="1:14">
      <c r="A45" s="87" t="s">
        <v>133</v>
      </c>
      <c r="B45" s="93"/>
      <c r="C45" s="62"/>
      <c r="D45" s="31"/>
      <c r="E45" s="19">
        <f>+E43</f>
        <v>5040000</v>
      </c>
      <c r="F45" s="31"/>
      <c r="G45" s="62">
        <f>+M43</f>
        <v>8022289.2926223613</v>
      </c>
      <c r="H45" s="165">
        <v>117.30800000000001</v>
      </c>
      <c r="I45" s="165">
        <f>+H43</f>
        <v>109.271</v>
      </c>
      <c r="J45" s="94">
        <f>+H45/I45</f>
        <v>1.0735510794263803</v>
      </c>
      <c r="K45" s="62">
        <f>+G45*J45</f>
        <v>8612337.3295654282</v>
      </c>
      <c r="L45" s="95"/>
      <c r="M45" s="90">
        <f>+K45+L45</f>
        <v>8612337.3295654282</v>
      </c>
    </row>
    <row r="46" spans="1:14">
      <c r="A46" s="92"/>
      <c r="B46" s="93"/>
      <c r="C46" s="62"/>
      <c r="D46" s="31"/>
      <c r="E46" s="62"/>
      <c r="F46" s="31"/>
      <c r="G46" s="62"/>
      <c r="H46" s="165" t="s">
        <v>126</v>
      </c>
      <c r="I46" s="165" t="s">
        <v>125</v>
      </c>
      <c r="J46" s="94"/>
      <c r="K46" s="62"/>
      <c r="L46" s="95"/>
      <c r="M46" s="96"/>
    </row>
    <row r="47" spans="1:14" s="168" customFormat="1" ht="13.5" thickBot="1">
      <c r="A47" s="92" t="s">
        <v>134</v>
      </c>
      <c r="B47" s="166"/>
      <c r="C47" s="167"/>
      <c r="D47" s="167"/>
      <c r="E47" s="19">
        <f>+E45</f>
        <v>5040000</v>
      </c>
      <c r="F47" s="167"/>
      <c r="G47" s="188">
        <f>+M45</f>
        <v>8612337.3295654282</v>
      </c>
      <c r="H47" s="167"/>
      <c r="I47" s="189">
        <f>+H45</f>
        <v>117.30800000000001</v>
      </c>
      <c r="J47" s="167"/>
      <c r="K47" s="167"/>
      <c r="L47" s="167"/>
      <c r="M47" s="90">
        <f>+K47+L47</f>
        <v>0</v>
      </c>
    </row>
    <row r="48" spans="1:14" s="168" customFormat="1" ht="13.5" thickBot="1">
      <c r="A48" s="187"/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1"/>
    </row>
    <row r="49" spans="1:14">
      <c r="B49" s="2"/>
      <c r="C49" s="98"/>
      <c r="D49" s="37"/>
      <c r="E49" s="37"/>
      <c r="F49" s="99"/>
      <c r="G49" s="37"/>
      <c r="H49" s="37"/>
      <c r="I49" s="100"/>
      <c r="J49" s="100"/>
      <c r="K49" s="101"/>
      <c r="L49" s="2"/>
      <c r="M49" s="2"/>
      <c r="N49" s="2"/>
    </row>
    <row r="50" spans="1:14">
      <c r="B50" s="2"/>
      <c r="C50" s="98"/>
      <c r="D50" s="37"/>
      <c r="E50" s="37"/>
      <c r="F50" s="37"/>
      <c r="G50" s="37"/>
      <c r="H50" s="37"/>
      <c r="I50" s="100"/>
      <c r="J50" s="100"/>
      <c r="K50" s="100"/>
      <c r="L50" s="101"/>
      <c r="M50" s="39"/>
      <c r="N50" s="2"/>
    </row>
    <row r="51" spans="1:14">
      <c r="A51" s="2"/>
      <c r="B51" s="98"/>
      <c r="C51" s="37"/>
      <c r="D51" s="37"/>
      <c r="E51" s="37"/>
      <c r="F51" s="37"/>
      <c r="G51" s="37"/>
      <c r="H51" s="100"/>
      <c r="I51" s="100"/>
      <c r="J51" s="100"/>
      <c r="K51" s="101"/>
      <c r="L51" s="102"/>
      <c r="M51" s="2"/>
    </row>
    <row r="52" spans="1:14">
      <c r="A52" s="2"/>
      <c r="B52" s="98"/>
      <c r="C52" s="37"/>
      <c r="D52" s="37"/>
      <c r="E52" s="37"/>
      <c r="F52" s="37"/>
      <c r="G52" s="37"/>
      <c r="H52" s="100"/>
      <c r="I52" s="100"/>
      <c r="J52" s="100"/>
      <c r="K52" s="101"/>
      <c r="L52" s="2"/>
      <c r="M52" s="2"/>
    </row>
    <row r="53" spans="1:14">
      <c r="A53" s="2"/>
      <c r="B53" s="98"/>
      <c r="C53" s="37"/>
      <c r="D53" s="37"/>
      <c r="E53" s="37"/>
      <c r="F53" s="37"/>
      <c r="G53" s="37"/>
      <c r="H53" s="100"/>
      <c r="I53" s="100"/>
      <c r="J53" s="100"/>
      <c r="K53" s="101"/>
      <c r="L53" s="2"/>
      <c r="M53" s="2"/>
    </row>
    <row r="54" spans="1:14">
      <c r="A54" s="2"/>
      <c r="B54" s="98"/>
      <c r="C54" s="37"/>
      <c r="D54" s="37"/>
      <c r="E54" s="37"/>
      <c r="F54" s="37"/>
      <c r="G54" s="37"/>
      <c r="H54" s="100"/>
      <c r="I54" s="100"/>
      <c r="J54" s="100"/>
      <c r="K54" s="101"/>
      <c r="L54" s="2"/>
      <c r="M54" s="2"/>
    </row>
    <row r="55" spans="1:14">
      <c r="A55" s="2"/>
      <c r="B55" s="98"/>
      <c r="C55" s="37"/>
      <c r="D55" s="37"/>
      <c r="E55" s="37"/>
      <c r="F55" s="37"/>
      <c r="G55" s="37"/>
      <c r="H55" s="100"/>
      <c r="I55" s="100"/>
      <c r="J55" s="100"/>
      <c r="K55" s="101"/>
      <c r="L55" s="102"/>
      <c r="M55" s="2"/>
    </row>
    <row r="56" spans="1:14">
      <c r="A56" s="2"/>
      <c r="B56" s="98"/>
      <c r="C56" s="37"/>
      <c r="D56" s="37"/>
      <c r="E56" s="37"/>
      <c r="F56" s="37"/>
      <c r="G56" s="37"/>
      <c r="H56" s="100"/>
      <c r="I56" s="100"/>
      <c r="J56" s="100"/>
      <c r="K56" s="101"/>
      <c r="L56" s="2"/>
      <c r="M56" s="2"/>
    </row>
    <row r="57" spans="1:14">
      <c r="A57" s="2"/>
      <c r="B57" s="98"/>
      <c r="C57" s="37"/>
      <c r="D57" s="37"/>
      <c r="E57" s="37"/>
      <c r="F57" s="37"/>
      <c r="G57" s="37"/>
      <c r="H57" s="100"/>
      <c r="I57" s="100"/>
      <c r="J57" s="100"/>
      <c r="K57" s="101"/>
      <c r="L57" s="102"/>
      <c r="M57" s="2"/>
    </row>
    <row r="58" spans="1:14">
      <c r="A58" s="2"/>
      <c r="B58" s="98"/>
      <c r="C58" s="37"/>
      <c r="D58" s="37"/>
      <c r="E58" s="37"/>
      <c r="F58" s="37"/>
      <c r="G58" s="37"/>
      <c r="H58" s="100"/>
      <c r="I58" s="100"/>
      <c r="J58" s="100"/>
      <c r="K58" s="101"/>
      <c r="L58" s="2"/>
      <c r="M58" s="2"/>
    </row>
    <row r="59" spans="1:14">
      <c r="B59" s="103"/>
      <c r="C59" s="104"/>
      <c r="D59" s="104"/>
      <c r="E59" s="104"/>
      <c r="F59" s="104"/>
      <c r="G59" s="104"/>
      <c r="H59" s="105"/>
      <c r="I59" s="105"/>
      <c r="J59" s="105"/>
      <c r="K59" s="106"/>
    </row>
    <row r="60" spans="1:14">
      <c r="B60" s="103"/>
      <c r="C60" s="104"/>
      <c r="D60" s="104"/>
      <c r="E60" s="104"/>
      <c r="F60" s="104"/>
      <c r="G60" s="104"/>
      <c r="H60" s="105"/>
      <c r="I60" s="105"/>
      <c r="J60" s="105"/>
      <c r="K60" s="106"/>
      <c r="L60" s="107"/>
    </row>
    <row r="61" spans="1:14">
      <c r="B61" s="103"/>
      <c r="C61" s="104"/>
      <c r="D61" s="104"/>
      <c r="E61" s="104"/>
      <c r="F61" s="104"/>
      <c r="G61" s="104"/>
      <c r="H61" s="105"/>
      <c r="I61" s="105"/>
      <c r="J61" s="105"/>
      <c r="K61" s="106"/>
    </row>
    <row r="62" spans="1:14">
      <c r="B62" s="103"/>
      <c r="C62" s="104"/>
      <c r="D62" s="104"/>
      <c r="E62" s="104"/>
      <c r="F62" s="104"/>
      <c r="G62" s="104"/>
      <c r="H62" s="105"/>
      <c r="I62" s="105"/>
      <c r="J62" s="105"/>
      <c r="K62" s="106"/>
      <c r="L62" s="107"/>
    </row>
    <row r="63" spans="1:14">
      <c r="C63" s="104"/>
      <c r="D63" s="104"/>
      <c r="E63" s="104"/>
      <c r="F63" s="104"/>
      <c r="G63" s="104"/>
      <c r="H63" s="105"/>
      <c r="I63" s="105"/>
      <c r="J63" s="105"/>
      <c r="K63" s="106"/>
    </row>
    <row r="64" spans="1:14">
      <c r="C64" s="104"/>
      <c r="D64" s="104"/>
      <c r="E64" s="104"/>
      <c r="F64" s="104"/>
      <c r="G64" s="104"/>
      <c r="H64" s="105"/>
      <c r="I64" s="105"/>
      <c r="J64" s="105"/>
      <c r="K64" s="106"/>
    </row>
    <row r="65" spans="1:12">
      <c r="C65" s="104"/>
      <c r="D65" s="104"/>
      <c r="E65" s="104"/>
      <c r="F65" s="104"/>
      <c r="G65" s="104"/>
      <c r="H65" s="105"/>
      <c r="I65" s="105"/>
      <c r="J65" s="105"/>
      <c r="K65" s="106"/>
      <c r="L65" s="107"/>
    </row>
    <row r="66" spans="1:12">
      <c r="B66" s="103"/>
      <c r="C66" s="104"/>
      <c r="D66" s="104"/>
      <c r="E66" s="104"/>
      <c r="F66" s="104"/>
      <c r="G66" s="104"/>
      <c r="H66" s="105"/>
      <c r="I66" s="105"/>
      <c r="J66" s="105"/>
      <c r="K66" s="106"/>
    </row>
    <row r="67" spans="1:12">
      <c r="B67" s="103"/>
      <c r="C67" s="104"/>
      <c r="D67" s="104"/>
      <c r="E67" s="104"/>
      <c r="F67" s="104"/>
      <c r="G67" s="104"/>
      <c r="H67" s="105"/>
      <c r="I67" s="105"/>
      <c r="J67" s="105"/>
      <c r="K67" s="106"/>
    </row>
    <row r="68" spans="1:12">
      <c r="A68" s="103"/>
      <c r="B68" s="103"/>
      <c r="C68" s="104"/>
      <c r="D68" s="104"/>
      <c r="E68" s="104"/>
      <c r="F68" s="104"/>
      <c r="G68" s="104"/>
      <c r="H68" s="105"/>
      <c r="I68" s="105"/>
      <c r="J68" s="105"/>
      <c r="K68" s="106"/>
    </row>
    <row r="69" spans="1:12">
      <c r="B69" s="103"/>
      <c r="C69" s="104"/>
      <c r="D69" s="104"/>
      <c r="E69" s="104"/>
      <c r="F69" s="104"/>
      <c r="G69" s="104"/>
      <c r="H69" s="105"/>
      <c r="I69" s="105"/>
      <c r="J69" s="105"/>
      <c r="K69" s="106"/>
      <c r="L69" s="107"/>
    </row>
    <row r="70" spans="1:12">
      <c r="B70" s="103"/>
      <c r="C70" s="104"/>
      <c r="D70" s="104"/>
      <c r="E70" s="104"/>
      <c r="F70" s="104"/>
      <c r="G70" s="104"/>
      <c r="H70" s="105"/>
      <c r="I70" s="105"/>
      <c r="J70" s="105"/>
      <c r="K70" s="106"/>
      <c r="L70" s="107"/>
    </row>
    <row r="71" spans="1:12">
      <c r="B71" s="103"/>
      <c r="C71" s="104"/>
      <c r="D71" s="104"/>
      <c r="E71" s="104"/>
      <c r="F71" s="104"/>
      <c r="G71" s="104"/>
      <c r="H71" s="105"/>
      <c r="I71" s="105"/>
      <c r="J71" s="105"/>
      <c r="K71" s="106"/>
    </row>
    <row r="72" spans="1:12">
      <c r="B72" s="103"/>
      <c r="C72" s="104"/>
      <c r="D72" s="104"/>
      <c r="E72" s="104"/>
      <c r="F72" s="104"/>
      <c r="G72" s="104"/>
      <c r="H72" s="105"/>
      <c r="I72" s="105"/>
      <c r="J72" s="105"/>
      <c r="K72" s="106"/>
      <c r="L72" s="107"/>
    </row>
    <row r="73" spans="1:12">
      <c r="B73" s="103"/>
      <c r="C73" s="104"/>
      <c r="D73" s="104"/>
      <c r="E73" s="104"/>
      <c r="F73" s="104"/>
      <c r="G73" s="104"/>
      <c r="H73" s="105"/>
      <c r="I73" s="105"/>
      <c r="J73" s="105"/>
      <c r="K73" s="106"/>
      <c r="L73" s="107"/>
    </row>
    <row r="74" spans="1:12">
      <c r="B74" s="103"/>
      <c r="C74" s="104"/>
      <c r="D74" s="108"/>
      <c r="E74" s="104"/>
      <c r="F74" s="104"/>
      <c r="G74" s="104"/>
      <c r="H74" s="105"/>
      <c r="I74" s="105"/>
      <c r="J74" s="105"/>
      <c r="K74" s="106"/>
      <c r="L74" s="109"/>
    </row>
    <row r="75" spans="1:12">
      <c r="C75" s="104"/>
      <c r="D75" s="104"/>
      <c r="E75" s="104"/>
      <c r="F75" s="104"/>
      <c r="G75" s="104"/>
      <c r="H75" s="105"/>
      <c r="I75" s="105"/>
      <c r="J75" s="105"/>
      <c r="K75" s="106"/>
    </row>
    <row r="76" spans="1:12">
      <c r="C76" s="104"/>
      <c r="D76" s="104"/>
      <c r="E76" s="104"/>
      <c r="F76" s="104"/>
      <c r="G76" s="104"/>
      <c r="H76" s="105"/>
      <c r="I76" s="105"/>
      <c r="J76" s="105"/>
      <c r="K76" s="106"/>
    </row>
    <row r="77" spans="1:12">
      <c r="C77" s="104"/>
      <c r="D77" s="104"/>
      <c r="E77" s="104"/>
      <c r="F77" s="104"/>
      <c r="G77" s="104"/>
      <c r="H77" s="105"/>
      <c r="I77" s="105"/>
      <c r="J77" s="105"/>
      <c r="K77" s="106"/>
      <c r="L77" s="107"/>
    </row>
    <row r="78" spans="1:12">
      <c r="C78" s="104"/>
      <c r="D78" s="104"/>
      <c r="E78" s="104"/>
      <c r="F78" s="104"/>
      <c r="G78" s="104"/>
      <c r="H78" s="105"/>
      <c r="I78" s="105"/>
      <c r="J78" s="105"/>
      <c r="K78" s="106"/>
    </row>
    <row r="79" spans="1:12">
      <c r="C79" s="104"/>
      <c r="D79" s="104"/>
      <c r="E79" s="104"/>
      <c r="F79" s="104"/>
      <c r="G79" s="104"/>
      <c r="H79" s="105"/>
      <c r="I79" s="105"/>
      <c r="J79" s="105"/>
      <c r="K79" s="106"/>
      <c r="L79" s="107"/>
    </row>
    <row r="80" spans="1:12">
      <c r="C80" s="104"/>
      <c r="D80" s="104"/>
      <c r="E80" s="104"/>
      <c r="F80" s="104"/>
      <c r="G80" s="104"/>
      <c r="H80" s="105"/>
      <c r="I80" s="105"/>
      <c r="J80" s="105"/>
      <c r="K80" s="106"/>
    </row>
    <row r="81" spans="8:11">
      <c r="H81" s="105"/>
      <c r="I81" s="105"/>
      <c r="J81" s="105"/>
      <c r="K81" s="106"/>
    </row>
    <row r="82" spans="8:11">
      <c r="H82" s="105"/>
      <c r="I82" s="105"/>
      <c r="J82" s="105"/>
      <c r="K82" s="106"/>
    </row>
    <row r="83" spans="8:11">
      <c r="H83" s="105"/>
      <c r="I83" s="105"/>
      <c r="J83" s="105"/>
      <c r="K83" s="106"/>
    </row>
    <row r="84" spans="8:11">
      <c r="H84" s="105"/>
      <c r="I84" s="105"/>
    </row>
  </sheetData>
  <phoneticPr fontId="0" type="noConversion"/>
  <printOptions horizontalCentered="1" verticalCentered="1" gridLines="1"/>
  <pageMargins left="0.35433070866141736" right="0.35433070866141736" top="0.98425196850393704" bottom="0.98425196850393704" header="0" footer="0"/>
  <pageSetup scale="7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CUFIN</vt:lpstr>
      <vt:lpstr>CUCA</vt:lpstr>
      <vt:lpstr>' CUFIN'!Área_de_impresión</vt:lpstr>
      <vt:lpstr>CUCA!Área_de_impresión</vt:lpstr>
    </vt:vector>
  </TitlesOfParts>
  <Company>Independiente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FERNANDEZ GUILLEN</dc:creator>
  <cp:lastModifiedBy>MIGUEL ANGEL DIAZ PEREZ</cp:lastModifiedBy>
  <cp:lastPrinted>2018-03-16T02:37:39Z</cp:lastPrinted>
  <dcterms:created xsi:type="dcterms:W3CDTF">2001-08-30T13:19:18Z</dcterms:created>
  <dcterms:modified xsi:type="dcterms:W3CDTF">2022-05-24T00:51:52Z</dcterms:modified>
</cp:coreProperties>
</file>