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renmx-my.sharepoint.com/personal/javier_carrillo_auren_mx/Documents/AURE2026/Tranning/"/>
    </mc:Choice>
  </mc:AlternateContent>
  <xr:revisionPtr revIDLastSave="77" documentId="8_{49A90482-12A6-47D1-8246-34779C458A93}" xr6:coauthVersionLast="47" xr6:coauthVersionMax="47" xr10:uidLastSave="{DF5A38D7-4A07-4D1B-A035-B191EF1DB4BB}"/>
  <bookViews>
    <workbookView xWindow="-120" yWindow="-120" windowWidth="29040" windowHeight="15720" xr2:uid="{014AD539-7D1A-4B09-8517-CEC94CDA2640}"/>
  </bookViews>
  <sheets>
    <sheet name="OPCIONES" sheetId="3" r:id="rId1"/>
    <sheet name="1" sheetId="1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PASIVOS" sheetId="2" r:id="rId12"/>
  </sheets>
  <definedNames>
    <definedName name="_xlnm.Print_Area" localSheetId="1">'1'!$A$1:$R$42</definedName>
    <definedName name="_xlnm.Print_Area" localSheetId="10">'10'!$A$1:$R$44</definedName>
    <definedName name="_xlnm.Print_Area" localSheetId="2">'2'!$A$1:$R$42</definedName>
    <definedName name="_xlnm.Print_Area" localSheetId="3">'3'!$A$1:$R$42</definedName>
    <definedName name="_xlnm.Print_Area" localSheetId="4">'4'!$A$1:$R$42</definedName>
    <definedName name="_xlnm.Print_Area" localSheetId="5">'5'!$A$1:$R$42</definedName>
    <definedName name="_xlnm.Print_Area" localSheetId="6">'6'!$A$1:$R$42</definedName>
    <definedName name="_xlnm.Print_Area" localSheetId="7">'7'!$A$1:$R$42</definedName>
    <definedName name="_xlnm.Print_Area" localSheetId="8">'8'!$A$1:$R$42</definedName>
    <definedName name="_xlnm.Print_Area" localSheetId="9">'9'!$A$1:$R$42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2" l="1"/>
  <c r="O13" i="12"/>
  <c r="O14" i="12"/>
  <c r="O15" i="12"/>
  <c r="P17" i="12"/>
  <c r="O17" i="12"/>
  <c r="J17" i="12"/>
  <c r="I17" i="12"/>
  <c r="D17" i="12"/>
  <c r="C17" i="12"/>
  <c r="I14" i="12"/>
  <c r="C14" i="12"/>
  <c r="I31" i="12" l="1"/>
  <c r="C31" i="12"/>
  <c r="J29" i="12"/>
  <c r="C29" i="12"/>
  <c r="T34" i="12"/>
  <c r="I35" i="12" s="1"/>
  <c r="S34" i="12"/>
  <c r="D35" i="12" s="1"/>
  <c r="T17" i="12"/>
  <c r="S17" i="12"/>
  <c r="P34" i="12" l="1"/>
  <c r="O34" i="12"/>
  <c r="O11" i="12"/>
  <c r="K11" i="12"/>
  <c r="B3" i="12"/>
  <c r="I42" i="12"/>
  <c r="I43" i="12" s="1"/>
  <c r="C42" i="12"/>
  <c r="C43" i="12" s="1"/>
  <c r="I37" i="12"/>
  <c r="O37" i="12" s="1"/>
  <c r="D37" i="12"/>
  <c r="P37" i="12" s="1"/>
  <c r="J36" i="12"/>
  <c r="C36" i="12"/>
  <c r="J30" i="12"/>
  <c r="P30" i="12" s="1"/>
  <c r="C30" i="12"/>
  <c r="O30" i="12" s="1"/>
  <c r="I28" i="12"/>
  <c r="P27" i="12"/>
  <c r="I27" i="12"/>
  <c r="C27" i="12"/>
  <c r="O27" i="12" s="1"/>
  <c r="P26" i="12"/>
  <c r="C26" i="12"/>
  <c r="O26" i="12" s="1"/>
  <c r="P25" i="12"/>
  <c r="C25" i="12"/>
  <c r="C16" i="12"/>
  <c r="P15" i="12"/>
  <c r="P14" i="12"/>
  <c r="P12" i="12"/>
  <c r="O12" i="12"/>
  <c r="P11" i="12"/>
  <c r="P10" i="12"/>
  <c r="P9" i="12"/>
  <c r="P8" i="12"/>
  <c r="B3" i="11"/>
  <c r="C41" i="11"/>
  <c r="I40" i="11"/>
  <c r="I41" i="11" s="1"/>
  <c r="C40" i="11"/>
  <c r="I35" i="11"/>
  <c r="O35" i="11" s="1"/>
  <c r="D35" i="11"/>
  <c r="P35" i="11" s="1"/>
  <c r="P34" i="11"/>
  <c r="J34" i="11"/>
  <c r="J36" i="11" s="1"/>
  <c r="C34" i="11"/>
  <c r="O34" i="11" s="1"/>
  <c r="O36" i="11" s="1"/>
  <c r="P29" i="11"/>
  <c r="O29" i="11"/>
  <c r="J29" i="11"/>
  <c r="C29" i="11"/>
  <c r="I28" i="11"/>
  <c r="C28" i="11"/>
  <c r="D13" i="11" s="1"/>
  <c r="J27" i="11"/>
  <c r="I27" i="11"/>
  <c r="D27" i="11"/>
  <c r="P27" i="11" s="1"/>
  <c r="C27" i="11"/>
  <c r="O27" i="11" s="1"/>
  <c r="P26" i="11"/>
  <c r="O26" i="11"/>
  <c r="C26" i="11"/>
  <c r="P25" i="11"/>
  <c r="C25" i="11"/>
  <c r="O25" i="11" s="1"/>
  <c r="P15" i="11"/>
  <c r="P14" i="11"/>
  <c r="P12" i="11"/>
  <c r="O12" i="11"/>
  <c r="P11" i="11"/>
  <c r="O11" i="11"/>
  <c r="K11" i="11"/>
  <c r="Q11" i="11" s="1"/>
  <c r="P10" i="11"/>
  <c r="P9" i="11"/>
  <c r="P8" i="11"/>
  <c r="J27" i="10"/>
  <c r="D27" i="10"/>
  <c r="P17" i="10"/>
  <c r="O11" i="10"/>
  <c r="B3" i="10"/>
  <c r="I40" i="10"/>
  <c r="I41" i="10" s="1"/>
  <c r="C40" i="10"/>
  <c r="C41" i="10" s="1"/>
  <c r="I35" i="10"/>
  <c r="O35" i="10" s="1"/>
  <c r="D35" i="10"/>
  <c r="C16" i="10" s="1"/>
  <c r="P34" i="10"/>
  <c r="O34" i="10"/>
  <c r="J34" i="10"/>
  <c r="J36" i="10" s="1"/>
  <c r="C34" i="10"/>
  <c r="C36" i="10" s="1"/>
  <c r="O29" i="10"/>
  <c r="J29" i="10"/>
  <c r="P29" i="10" s="1"/>
  <c r="C29" i="10"/>
  <c r="I28" i="10"/>
  <c r="C28" i="10"/>
  <c r="O28" i="10" s="1"/>
  <c r="P27" i="10"/>
  <c r="I27" i="10"/>
  <c r="C27" i="10"/>
  <c r="O27" i="10" s="1"/>
  <c r="P26" i="10"/>
  <c r="C26" i="10"/>
  <c r="O26" i="10" s="1"/>
  <c r="P25" i="10"/>
  <c r="C25" i="10"/>
  <c r="C30" i="10" s="1"/>
  <c r="J16" i="10"/>
  <c r="P15" i="10"/>
  <c r="P14" i="10"/>
  <c r="D13" i="10"/>
  <c r="P13" i="10" s="1"/>
  <c r="P12" i="10"/>
  <c r="O12" i="10"/>
  <c r="P11" i="10"/>
  <c r="K11" i="10"/>
  <c r="Q11" i="10" s="1"/>
  <c r="P10" i="10"/>
  <c r="P9" i="10"/>
  <c r="P8" i="10"/>
  <c r="P23" i="9"/>
  <c r="J23" i="9"/>
  <c r="D23" i="9"/>
  <c r="Q11" i="9"/>
  <c r="K11" i="9"/>
  <c r="B3" i="9"/>
  <c r="I40" i="9"/>
  <c r="I41" i="9" s="1"/>
  <c r="C40" i="9"/>
  <c r="C41" i="9" s="1"/>
  <c r="I35" i="9"/>
  <c r="O35" i="9" s="1"/>
  <c r="D35" i="9"/>
  <c r="P35" i="9" s="1"/>
  <c r="P34" i="9"/>
  <c r="J34" i="9"/>
  <c r="J36" i="9" s="1"/>
  <c r="C34" i="9"/>
  <c r="O34" i="9" s="1"/>
  <c r="O36" i="9" s="1"/>
  <c r="P29" i="9"/>
  <c r="O29" i="9"/>
  <c r="J29" i="9"/>
  <c r="C29" i="9"/>
  <c r="I28" i="9"/>
  <c r="C28" i="9"/>
  <c r="O28" i="9" s="1"/>
  <c r="P27" i="9"/>
  <c r="I27" i="9"/>
  <c r="C27" i="9"/>
  <c r="O27" i="9" s="1"/>
  <c r="P26" i="9"/>
  <c r="C26" i="9"/>
  <c r="O26" i="9" s="1"/>
  <c r="P25" i="9"/>
  <c r="O25" i="9"/>
  <c r="C25" i="9"/>
  <c r="J16" i="9"/>
  <c r="P16" i="9" s="1"/>
  <c r="C16" i="9"/>
  <c r="P15" i="9"/>
  <c r="P14" i="9"/>
  <c r="P12" i="9"/>
  <c r="O12" i="9"/>
  <c r="P11" i="9"/>
  <c r="P10" i="9"/>
  <c r="P9" i="9"/>
  <c r="P8" i="9"/>
  <c r="J34" i="8"/>
  <c r="J29" i="7"/>
  <c r="J29" i="8"/>
  <c r="C29" i="8"/>
  <c r="C34" i="8"/>
  <c r="O34" i="8" s="1"/>
  <c r="B3" i="8"/>
  <c r="I40" i="8"/>
  <c r="I41" i="8" s="1"/>
  <c r="C40" i="8"/>
  <c r="C41" i="8" s="1"/>
  <c r="I35" i="8"/>
  <c r="J28" i="8" s="1"/>
  <c r="D35" i="8"/>
  <c r="P35" i="8" s="1"/>
  <c r="P34" i="8"/>
  <c r="J36" i="8"/>
  <c r="C36" i="8"/>
  <c r="P29" i="8"/>
  <c r="O29" i="8"/>
  <c r="I28" i="8"/>
  <c r="P27" i="8"/>
  <c r="I27" i="8"/>
  <c r="C27" i="8"/>
  <c r="P26" i="8"/>
  <c r="C26" i="8"/>
  <c r="O26" i="8" s="1"/>
  <c r="P25" i="8"/>
  <c r="C25" i="8"/>
  <c r="P15" i="8"/>
  <c r="P14" i="8"/>
  <c r="P12" i="8"/>
  <c r="O12" i="8"/>
  <c r="P11" i="8"/>
  <c r="P10" i="8"/>
  <c r="P9" i="8"/>
  <c r="P8" i="8"/>
  <c r="O36" i="7"/>
  <c r="P35" i="7"/>
  <c r="O35" i="7"/>
  <c r="I13" i="7"/>
  <c r="J28" i="7"/>
  <c r="I28" i="7"/>
  <c r="J16" i="7"/>
  <c r="P16" i="7" s="1"/>
  <c r="I35" i="7"/>
  <c r="D13" i="7"/>
  <c r="D17" i="7" s="1"/>
  <c r="C16" i="7"/>
  <c r="D35" i="7"/>
  <c r="C28" i="7" s="1"/>
  <c r="O28" i="7" s="1"/>
  <c r="I40" i="7"/>
  <c r="I27" i="7"/>
  <c r="O27" i="7" s="1"/>
  <c r="C40" i="7"/>
  <c r="O40" i="7" s="1"/>
  <c r="O41" i="7" s="1"/>
  <c r="C27" i="7"/>
  <c r="B3" i="7"/>
  <c r="J34" i="7"/>
  <c r="P34" i="7" s="1"/>
  <c r="C34" i="7"/>
  <c r="C36" i="7" s="1"/>
  <c r="I41" i="7"/>
  <c r="I30" i="7"/>
  <c r="P29" i="7"/>
  <c r="C29" i="7"/>
  <c r="O29" i="7" s="1"/>
  <c r="P28" i="7"/>
  <c r="P27" i="7"/>
  <c r="P26" i="7"/>
  <c r="C26" i="7"/>
  <c r="O26" i="7" s="1"/>
  <c r="P25" i="7"/>
  <c r="C25" i="7"/>
  <c r="O25" i="7" s="1"/>
  <c r="J17" i="7"/>
  <c r="P15" i="7"/>
  <c r="P14" i="7"/>
  <c r="P13" i="7"/>
  <c r="P12" i="7"/>
  <c r="O12" i="7"/>
  <c r="P11" i="7"/>
  <c r="P10" i="7"/>
  <c r="P9" i="7"/>
  <c r="P8" i="7"/>
  <c r="J41" i="6"/>
  <c r="C41" i="6"/>
  <c r="O41" i="6"/>
  <c r="P39" i="6"/>
  <c r="O39" i="6"/>
  <c r="J39" i="6"/>
  <c r="C29" i="6"/>
  <c r="C39" i="6"/>
  <c r="B3" i="6"/>
  <c r="I34" i="6"/>
  <c r="I35" i="6" s="1"/>
  <c r="C34" i="6"/>
  <c r="O34" i="6" s="1"/>
  <c r="O35" i="6" s="1"/>
  <c r="P29" i="6"/>
  <c r="O29" i="6"/>
  <c r="P28" i="6"/>
  <c r="O28" i="6"/>
  <c r="P27" i="6"/>
  <c r="I27" i="6"/>
  <c r="I30" i="6" s="1"/>
  <c r="C27" i="6"/>
  <c r="O27" i="6" s="1"/>
  <c r="P26" i="6"/>
  <c r="C26" i="6"/>
  <c r="C30" i="6" s="1"/>
  <c r="P25" i="6"/>
  <c r="O25" i="6"/>
  <c r="C25" i="6"/>
  <c r="J17" i="6"/>
  <c r="D17" i="6"/>
  <c r="P16" i="6"/>
  <c r="P15" i="6"/>
  <c r="P14" i="6"/>
  <c r="P13" i="6"/>
  <c r="P12" i="6"/>
  <c r="O12" i="6"/>
  <c r="P11" i="6"/>
  <c r="P10" i="6"/>
  <c r="P9" i="6"/>
  <c r="P8" i="6"/>
  <c r="P17" i="6" s="1"/>
  <c r="O41" i="5"/>
  <c r="P39" i="5"/>
  <c r="O39" i="5"/>
  <c r="J41" i="5"/>
  <c r="J39" i="5"/>
  <c r="C41" i="5"/>
  <c r="C29" i="5"/>
  <c r="O29" i="5" s="1"/>
  <c r="C39" i="5"/>
  <c r="B3" i="5"/>
  <c r="I34" i="5"/>
  <c r="I35" i="5" s="1"/>
  <c r="C34" i="5"/>
  <c r="C35" i="5" s="1"/>
  <c r="I30" i="5"/>
  <c r="P29" i="5"/>
  <c r="P28" i="5"/>
  <c r="O28" i="5"/>
  <c r="P27" i="5"/>
  <c r="O27" i="5"/>
  <c r="P26" i="5"/>
  <c r="C26" i="5"/>
  <c r="O26" i="5" s="1"/>
  <c r="P25" i="5"/>
  <c r="C25" i="5"/>
  <c r="J17" i="5"/>
  <c r="D17" i="5"/>
  <c r="P16" i="5"/>
  <c r="P15" i="5"/>
  <c r="P14" i="5"/>
  <c r="P13" i="5"/>
  <c r="P12" i="5"/>
  <c r="O12" i="5"/>
  <c r="P17" i="5" s="1"/>
  <c r="P11" i="5"/>
  <c r="P10" i="5"/>
  <c r="P9" i="5"/>
  <c r="P8" i="5"/>
  <c r="I27" i="4"/>
  <c r="I30" i="4" s="1"/>
  <c r="I34" i="4"/>
  <c r="C34" i="4"/>
  <c r="C27" i="4"/>
  <c r="B3" i="4"/>
  <c r="I35" i="4"/>
  <c r="C35" i="4"/>
  <c r="P29" i="4"/>
  <c r="O29" i="4"/>
  <c r="C29" i="4"/>
  <c r="P28" i="4"/>
  <c r="O28" i="4"/>
  <c r="P27" i="4"/>
  <c r="O27" i="4"/>
  <c r="P26" i="4"/>
  <c r="O26" i="4"/>
  <c r="C26" i="4"/>
  <c r="P25" i="4"/>
  <c r="C25" i="4"/>
  <c r="C30" i="4" s="1"/>
  <c r="P17" i="4"/>
  <c r="J17" i="4"/>
  <c r="D17" i="4"/>
  <c r="P16" i="4"/>
  <c r="P15" i="4"/>
  <c r="P14" i="4"/>
  <c r="P13" i="4"/>
  <c r="P12" i="4"/>
  <c r="O12" i="4"/>
  <c r="P11" i="4"/>
  <c r="P10" i="4"/>
  <c r="P9" i="4"/>
  <c r="P8" i="4"/>
  <c r="O34" i="1"/>
  <c r="O35" i="1"/>
  <c r="O30" i="1"/>
  <c r="O29" i="1"/>
  <c r="O28" i="1"/>
  <c r="O27" i="1"/>
  <c r="O26" i="1"/>
  <c r="O25" i="1"/>
  <c r="P29" i="1"/>
  <c r="P28" i="1"/>
  <c r="P27" i="1"/>
  <c r="P26" i="1"/>
  <c r="P25" i="1"/>
  <c r="P17" i="1"/>
  <c r="O12" i="1"/>
  <c r="P16" i="1"/>
  <c r="P15" i="1"/>
  <c r="P14" i="1"/>
  <c r="P13" i="1"/>
  <c r="P12" i="1"/>
  <c r="P11" i="1"/>
  <c r="P10" i="1"/>
  <c r="P9" i="1"/>
  <c r="P8" i="1"/>
  <c r="I35" i="1"/>
  <c r="C35" i="1"/>
  <c r="I30" i="1"/>
  <c r="C30" i="1"/>
  <c r="J17" i="1"/>
  <c r="C29" i="1"/>
  <c r="C26" i="1"/>
  <c r="C25" i="1"/>
  <c r="C34" i="1"/>
  <c r="I34" i="1"/>
  <c r="D17" i="1"/>
  <c r="G8" i="2"/>
  <c r="G6" i="2"/>
  <c r="C38" i="12" l="1"/>
  <c r="J38" i="12"/>
  <c r="J16" i="12"/>
  <c r="C28" i="12"/>
  <c r="O28" i="12" s="1"/>
  <c r="P36" i="12"/>
  <c r="O36" i="12"/>
  <c r="O38" i="12" s="1"/>
  <c r="O25" i="12"/>
  <c r="O42" i="12"/>
  <c r="O43" i="12" s="1"/>
  <c r="P16" i="12"/>
  <c r="J28" i="12"/>
  <c r="D13" i="12"/>
  <c r="D17" i="11"/>
  <c r="D23" i="11" s="1"/>
  <c r="P13" i="11"/>
  <c r="I30" i="11"/>
  <c r="C30" i="11"/>
  <c r="O40" i="11"/>
  <c r="O41" i="11" s="1"/>
  <c r="J16" i="11"/>
  <c r="C36" i="11"/>
  <c r="J28" i="11"/>
  <c r="C16" i="11"/>
  <c r="O28" i="11"/>
  <c r="I30" i="10"/>
  <c r="P16" i="10"/>
  <c r="P23" i="10" s="1"/>
  <c r="O25" i="10"/>
  <c r="D17" i="10"/>
  <c r="D23" i="10" s="1"/>
  <c r="O40" i="10"/>
  <c r="O41" i="10" s="1"/>
  <c r="J28" i="10"/>
  <c r="P35" i="10"/>
  <c r="O36" i="10" s="1"/>
  <c r="I30" i="9"/>
  <c r="C36" i="9"/>
  <c r="C30" i="9"/>
  <c r="O40" i="9"/>
  <c r="O41" i="9" s="1"/>
  <c r="J28" i="9"/>
  <c r="D13" i="9"/>
  <c r="I30" i="8"/>
  <c r="P28" i="8"/>
  <c r="I13" i="8"/>
  <c r="O27" i="8"/>
  <c r="O25" i="8"/>
  <c r="C16" i="8"/>
  <c r="C28" i="8"/>
  <c r="C30" i="8" s="1"/>
  <c r="O40" i="8"/>
  <c r="O41" i="8" s="1"/>
  <c r="J16" i="8"/>
  <c r="O35" i="8"/>
  <c r="O36" i="8" s="1"/>
  <c r="P17" i="7"/>
  <c r="O30" i="7"/>
  <c r="C41" i="7"/>
  <c r="J36" i="7"/>
  <c r="C30" i="7"/>
  <c r="O34" i="7"/>
  <c r="C35" i="6"/>
  <c r="O26" i="6"/>
  <c r="O30" i="6" s="1"/>
  <c r="C30" i="5"/>
  <c r="O25" i="5"/>
  <c r="O30" i="5" s="1"/>
  <c r="O34" i="5"/>
  <c r="O35" i="5" s="1"/>
  <c r="O25" i="4"/>
  <c r="O30" i="4" s="1"/>
  <c r="O34" i="4"/>
  <c r="O35" i="4" s="1"/>
  <c r="P28" i="12" l="1"/>
  <c r="I13" i="12"/>
  <c r="O31" i="12"/>
  <c r="P13" i="12"/>
  <c r="O30" i="11"/>
  <c r="I13" i="11"/>
  <c r="P28" i="11"/>
  <c r="P17" i="11"/>
  <c r="P23" i="11" s="1"/>
  <c r="J17" i="11"/>
  <c r="J23" i="11" s="1"/>
  <c r="P16" i="11"/>
  <c r="P28" i="10"/>
  <c r="O30" i="10" s="1"/>
  <c r="I13" i="10"/>
  <c r="J17" i="10" s="1"/>
  <c r="J23" i="10" s="1"/>
  <c r="D17" i="9"/>
  <c r="P13" i="9"/>
  <c r="P17" i="9" s="1"/>
  <c r="P28" i="9"/>
  <c r="O30" i="9" s="1"/>
  <c r="I13" i="9"/>
  <c r="J17" i="9" s="1"/>
  <c r="J17" i="8"/>
  <c r="P16" i="8"/>
  <c r="O28" i="8"/>
  <c r="O30" i="8" s="1"/>
  <c r="D13" i="8"/>
  <c r="D17" i="8" l="1"/>
  <c r="P13" i="8"/>
  <c r="P17" i="8" s="1"/>
</calcChain>
</file>

<file path=xl/sharedStrings.xml><?xml version="1.0" encoding="utf-8"?>
<sst xmlns="http://schemas.openxmlformats.org/spreadsheetml/2006/main" count="1218" uniqueCount="60">
  <si>
    <t>PRIMA DE ANTIGÜEDAD</t>
  </si>
  <si>
    <t>INDEMNIZACIÓN LEGAL</t>
  </si>
  <si>
    <t>TOTAL</t>
  </si>
  <si>
    <t>PASIVO / (ACTIVO) NETO POR BENEFICIOS DEFINIDOS</t>
  </si>
  <si>
    <t>PNPBD AL INICIO</t>
  </si>
  <si>
    <t>COSTO POR SERVICIO ACTUAL</t>
  </si>
  <si>
    <t>INTERES NETO</t>
  </si>
  <si>
    <t>COSTO POR SP</t>
  </si>
  <si>
    <t>P/G ACTUARIALES</t>
  </si>
  <si>
    <t>RECICLAJE ORI</t>
  </si>
  <si>
    <t>PAGOS</t>
  </si>
  <si>
    <t>CONTRIBUCIONES</t>
  </si>
  <si>
    <t>REMEDICIONES</t>
  </si>
  <si>
    <t>CAJA Y BANCOS</t>
  </si>
  <si>
    <t>CARGO A RESULTADOS</t>
  </si>
  <si>
    <t>Saldo al INICIO</t>
  </si>
  <si>
    <t>COSTO POR SERVICIO PASADO (PENDIENTES)</t>
  </si>
  <si>
    <t>COSTO POR SP (PENDIENTES)</t>
  </si>
  <si>
    <t>CARGO A OTRA RESULTADOS INTEGRALES</t>
  </si>
  <si>
    <t>SALDO AL INICIO</t>
  </si>
  <si>
    <t>|</t>
  </si>
  <si>
    <t>º</t>
  </si>
  <si>
    <t>Sugerencia de Registro Contable al  31 de Diciembre de 2024  (CARGO A RESULTADOS)</t>
  </si>
  <si>
    <t>EMPRESA, S.A. DE C.V.</t>
  </si>
  <si>
    <t>CONCEPTOS
NIF D-3</t>
  </si>
  <si>
    <t>Prima de Antigüedad</t>
  </si>
  <si>
    <t>Indemnización Legal</t>
  </si>
  <si>
    <t>O.B.D.</t>
  </si>
  <si>
    <t>Pasivo/(Activo) Neto de Beneficios Definidos</t>
  </si>
  <si>
    <t>Actual al 01/enero/2024</t>
  </si>
  <si>
    <t>Actual al 31/diciembre/2024</t>
  </si>
  <si>
    <t>RESERVA</t>
  </si>
  <si>
    <t>PASIVO</t>
  </si>
  <si>
    <t>UTILIDADES NETAS RETENIDAS DE EJERCICIOS ANTERIORES</t>
  </si>
  <si>
    <t>COSTO POR SERVICIO PASADO (SP)</t>
  </si>
  <si>
    <t>1)</t>
  </si>
  <si>
    <t>4)</t>
  </si>
  <si>
    <t>6)</t>
  </si>
  <si>
    <t>2)</t>
  </si>
  <si>
    <t>3)</t>
  </si>
  <si>
    <t>5)</t>
  </si>
  <si>
    <t>7)</t>
  </si>
  <si>
    <t>8)</t>
  </si>
  <si>
    <t>IMPLEMENTACION AL 1 DE enero de 2024 CON SERVICIOS PASADOS CON CARGO A UTILIDADES NETAS RETENIDAS
Y PERDIDAS /GANANCIAS ACTUARIALES CON CARGO A RESULTADOS</t>
  </si>
  <si>
    <t>IMPLEMENTACION AL INICIO DEL EJERCICIO CON SERVICIOS PASADOS CON CARGO A UTILIDADES NETAS RETENIDAS
Y PERDIDAS /GANANCIAS ACTUARIALES CON CARGO A RESULTADOS</t>
  </si>
  <si>
    <t>IMPLEMENTACION AL INICIO DEL EJERCICIO CON SERVICIOS PASADOS CON CARGO A RESULTADOS DEL EJERCICIO
Y PERDIDAS /GANANCIAS ACTUARIALES CON CARGO A RESULTADOS</t>
  </si>
  <si>
    <t>IMPLEMENTACION AL INICIO DEL EJERCICIO CON SERVICIOS PASADOS CON CARGO A RESULTADOS DEL EJERCICIO
Y PERDIDAS /GANANCIAS ACTUARIALES CON CARGO A ORI</t>
  </si>
  <si>
    <t>IMPLEMENTACION AL INICIO DEL EJERCICIO CON SERVICIOS PASADOS CON CARGO A UTILIDADES NETAS RETENIDAS
Y PERDIDAS /GANANCIAS ACTUARIALES CON CARGO A ORI</t>
  </si>
  <si>
    <t>SERVICIOS PASADOS</t>
  </si>
  <si>
    <t>RECOCOIMIENTO DR SERVICIOS PASADOS CON CARGO A RESULTADOS
Y PERDIDAS /GANANCIAS ACTUARIALES CON CARGO A ORI</t>
  </si>
  <si>
    <t>RECOCOIMIENTO DR SERVICIOS PASADOS CON CARGO A RESULTADOS
Y PERDIDAS /GANANCIAS ACTUARIALES CON CARGO A RESULTADOS</t>
  </si>
  <si>
    <t>VLP=</t>
  </si>
  <si>
    <t>RECOCOIMIENTO DE SERVICIOS PASADOS (MDP) CON CARGO A RESULTADOS
Y PERDIDAS /GANANCIAS ACTUARIALES CON CARGO A RESULTADOS</t>
  </si>
  <si>
    <t>COSTO POR SERVICIO PASADO (MD)</t>
  </si>
  <si>
    <t>RECOCOIMIENTO DE SERVICIOS PASADOS (RA) CON CARGO A RESULTADOS
Y PERDIDAS /GANANCIAS ACTUARIALES CON CARGO A RESULTADOS</t>
  </si>
  <si>
    <t>RECOCOIMIENTO DE SERVICIOS PASADOS (RAO) CON CARGO A RESULTADOS
Y PERDIDAS /GANANCIAS ACTUARIALES CON CARGO A RESULTADOS</t>
  </si>
  <si>
    <t>RECOCOIMIENTO DE SERVICIOS PASADOS (RAO) CON CARGO A RESULTADOS
Y PERDIDAS /GANANCIAS ACTUARIALES CON CARGO A ORI</t>
  </si>
  <si>
    <t>COSTO POR SERVICIO PASADO (RAO)</t>
  </si>
  <si>
    <t>AJUSTE POR RAO</t>
  </si>
  <si>
    <t>AJUSTE POR RAO EN 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</si>
</sst>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164" formatCode="_-\$* #,##0.00_-;&quot;-$&quot;* #,##0.00_-;_-\$* \-??_-;_-@_-"/>
    <numFmt numFmtId="165" formatCode="_-\$* #,##0_-;&quot;-$&quot;* #,##0_-;_-\$* \-??_-;_-@_-"/>
    <numFmt numFmtId="166" formatCode="_-* #,##0.00_-;\-* #,##0.00_-;_-* \-??_-;_-@_-"/>
    <numFmt numFmtId="167" formatCode="_-* #,##0_-;\-* #,##0_-;_-* \-??_-;_-@_-"/>
    <numFmt numFmtId="168" formatCode="_(\$* #,##0_);_(\$* \(#,##0\);_(\$* \-??_);_(@_)"/>
  </numFmts>
  <fonts count="21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8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b/>
      <sz val="10"/>
      <color indexed="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4"/>
      <color rgb="FFFF0000"/>
      <name val="Arial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b/>
      <sz val="10"/>
      <color theme="0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</cellStyleXfs>
  <cellXfs count="100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2" fontId="8" fillId="0" borderId="12" xfId="2" applyNumberFormat="1" applyFont="1" applyFill="1" applyBorder="1" applyAlignment="1" applyProtection="1"/>
    <xf numFmtId="42" fontId="8" fillId="0" borderId="0" xfId="2" applyNumberFormat="1" applyFont="1" applyFill="1" applyBorder="1" applyAlignment="1" applyProtection="1"/>
    <xf numFmtId="165" fontId="3" fillId="0" borderId="0" xfId="0" applyNumberFormat="1" applyFont="1"/>
    <xf numFmtId="42" fontId="8" fillId="0" borderId="5" xfId="2" applyNumberFormat="1" applyFont="1" applyFill="1" applyBorder="1" applyAlignment="1" applyProtection="1"/>
    <xf numFmtId="42" fontId="8" fillId="0" borderId="4" xfId="2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42" fontId="8" fillId="0" borderId="5" xfId="2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right" vertical="center" wrapText="1"/>
    </xf>
    <xf numFmtId="42" fontId="8" fillId="0" borderId="5" xfId="0" applyNumberFormat="1" applyFont="1" applyBorder="1"/>
    <xf numFmtId="42" fontId="8" fillId="0" borderId="4" xfId="2" applyNumberFormat="1" applyFont="1" applyFill="1" applyBorder="1" applyAlignment="1" applyProtection="1"/>
    <xf numFmtId="42" fontId="8" fillId="0" borderId="4" xfId="0" applyNumberFormat="1" applyFont="1" applyBorder="1"/>
    <xf numFmtId="42" fontId="8" fillId="0" borderId="13" xfId="2" applyNumberFormat="1" applyFont="1" applyFill="1" applyBorder="1" applyAlignment="1" applyProtection="1">
      <alignment horizontal="center" vertical="center"/>
    </xf>
    <xf numFmtId="42" fontId="8" fillId="0" borderId="14" xfId="2" applyNumberFormat="1" applyFont="1" applyFill="1" applyBorder="1" applyAlignment="1" applyProtection="1">
      <alignment horizontal="center" vertical="center"/>
    </xf>
    <xf numFmtId="42" fontId="9" fillId="0" borderId="15" xfId="0" applyNumberFormat="1" applyFont="1" applyBorder="1"/>
    <xf numFmtId="42" fontId="9" fillId="0" borderId="16" xfId="0" applyNumberFormat="1" applyFont="1" applyBorder="1"/>
    <xf numFmtId="9" fontId="10" fillId="4" borderId="0" xfId="3" applyFont="1" applyFill="1"/>
    <xf numFmtId="167" fontId="11" fillId="0" borderId="0" xfId="1" applyNumberFormat="1" applyFont="1"/>
    <xf numFmtId="0" fontId="12" fillId="0" borderId="0" xfId="0" applyFont="1"/>
    <xf numFmtId="42" fontId="8" fillId="0" borderId="17" xfId="0" applyNumberFormat="1" applyFont="1" applyBorder="1"/>
    <xf numFmtId="42" fontId="8" fillId="0" borderId="11" xfId="0" applyNumberFormat="1" applyFont="1" applyBorder="1"/>
    <xf numFmtId="42" fontId="8" fillId="0" borderId="11" xfId="1" applyNumberFormat="1" applyFont="1" applyBorder="1"/>
    <xf numFmtId="42" fontId="8" fillId="0" borderId="12" xfId="2" applyNumberFormat="1" applyFont="1" applyFill="1" applyBorder="1" applyAlignment="1" applyProtection="1">
      <alignment vertical="center"/>
    </xf>
    <xf numFmtId="42" fontId="8" fillId="0" borderId="0" xfId="0" applyNumberFormat="1" applyFont="1" applyAlignment="1">
      <alignment vertical="center"/>
    </xf>
    <xf numFmtId="42" fontId="8" fillId="0" borderId="20" xfId="0" applyNumberFormat="1" applyFont="1" applyBorder="1" applyAlignment="1">
      <alignment horizontal="center" vertical="center"/>
    </xf>
    <xf numFmtId="42" fontId="8" fillId="0" borderId="15" xfId="2" applyNumberFormat="1" applyFont="1" applyFill="1" applyBorder="1" applyAlignment="1" applyProtection="1">
      <alignment vertical="center"/>
    </xf>
    <xf numFmtId="42" fontId="8" fillId="0" borderId="16" xfId="0" applyNumberFormat="1" applyFont="1" applyBorder="1" applyAlignment="1">
      <alignment horizontal="center" vertical="center"/>
    </xf>
    <xf numFmtId="42" fontId="8" fillId="0" borderId="15" xfId="0" applyNumberFormat="1" applyFont="1" applyBorder="1" applyAlignment="1">
      <alignment vertical="center"/>
    </xf>
    <xf numFmtId="42" fontId="8" fillId="0" borderId="17" xfId="0" applyNumberFormat="1" applyFont="1" applyBorder="1" applyAlignment="1">
      <alignment vertical="center"/>
    </xf>
    <xf numFmtId="42" fontId="8" fillId="0" borderId="11" xfId="0" applyNumberFormat="1" applyFont="1" applyBorder="1" applyAlignment="1">
      <alignment vertical="center"/>
    </xf>
    <xf numFmtId="42" fontId="8" fillId="0" borderId="17" xfId="2" applyNumberFormat="1" applyFont="1" applyFill="1" applyBorder="1" applyAlignment="1" applyProtection="1">
      <alignment vertical="center"/>
    </xf>
    <xf numFmtId="42" fontId="8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 wrapText="1"/>
    </xf>
    <xf numFmtId="42" fontId="8" fillId="0" borderId="3" xfId="2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Alignment="1">
      <alignment horizontal="center" vertical="center"/>
    </xf>
    <xf numFmtId="42" fontId="8" fillId="0" borderId="3" xfId="2" applyNumberFormat="1" applyFont="1" applyFill="1" applyBorder="1" applyAlignment="1" applyProtection="1">
      <alignment vertical="center"/>
    </xf>
    <xf numFmtId="42" fontId="8" fillId="0" borderId="1" xfId="0" applyNumberFormat="1" applyFont="1" applyBorder="1" applyAlignment="1">
      <alignment vertical="center"/>
    </xf>
    <xf numFmtId="42" fontId="8" fillId="0" borderId="7" xfId="2" applyNumberFormat="1" applyFont="1" applyFill="1" applyBorder="1" applyAlignment="1" applyProtection="1">
      <alignment horizontal="center" vertical="center"/>
    </xf>
    <xf numFmtId="42" fontId="8" fillId="0" borderId="6" xfId="0" applyNumberFormat="1" applyFont="1" applyBorder="1" applyAlignment="1">
      <alignment horizontal="center" vertical="center"/>
    </xf>
    <xf numFmtId="42" fontId="8" fillId="0" borderId="5" xfId="2" applyNumberFormat="1" applyFont="1" applyFill="1" applyBorder="1" applyAlignment="1" applyProtection="1">
      <alignment vertical="center"/>
    </xf>
    <xf numFmtId="42" fontId="8" fillId="0" borderId="4" xfId="0" applyNumberFormat="1" applyFont="1" applyBorder="1" applyAlignment="1">
      <alignment vertical="center"/>
    </xf>
    <xf numFmtId="42" fontId="8" fillId="0" borderId="11" xfId="0" applyNumberFormat="1" applyFont="1" applyBorder="1" applyAlignment="1">
      <alignment horizontal="center" vertical="center"/>
    </xf>
    <xf numFmtId="42" fontId="8" fillId="0" borderId="7" xfId="2" applyNumberFormat="1" applyFont="1" applyFill="1" applyBorder="1" applyAlignment="1" applyProtection="1">
      <alignment vertical="center"/>
    </xf>
    <xf numFmtId="42" fontId="8" fillId="0" borderId="6" xfId="0" applyNumberFormat="1" applyFont="1" applyBorder="1" applyAlignment="1">
      <alignment vertical="center"/>
    </xf>
    <xf numFmtId="0" fontId="13" fillId="0" borderId="0" xfId="0" applyFont="1"/>
    <xf numFmtId="0" fontId="14" fillId="5" borderId="22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8" fontId="15" fillId="0" borderId="0" xfId="2" applyNumberFormat="1" applyFont="1" applyFill="1" applyBorder="1" applyAlignment="1" applyProtection="1">
      <alignment vertical="center"/>
    </xf>
    <xf numFmtId="168" fontId="15" fillId="0" borderId="23" xfId="2" applyNumberFormat="1" applyFont="1" applyFill="1" applyBorder="1" applyAlignment="1" applyProtection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8" fontId="15" fillId="0" borderId="22" xfId="2" applyNumberFormat="1" applyFont="1" applyFill="1" applyBorder="1" applyAlignment="1" applyProtection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14" fontId="13" fillId="0" borderId="22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4" fontId="16" fillId="7" borderId="22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8" borderId="22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wrapText="1"/>
    </xf>
    <xf numFmtId="0" fontId="3" fillId="8" borderId="0" xfId="0" applyFont="1" applyFill="1"/>
    <xf numFmtId="0" fontId="3" fillId="8" borderId="0" xfId="0" applyFont="1" applyFill="1" applyAlignment="1">
      <alignment horizontal="center" vertical="center"/>
    </xf>
    <xf numFmtId="0" fontId="3" fillId="8" borderId="22" xfId="0" applyFont="1" applyFill="1" applyBorder="1" applyAlignment="1">
      <alignment vertical="center" wrapText="1"/>
    </xf>
    <xf numFmtId="0" fontId="20" fillId="8" borderId="0" xfId="0" applyFont="1" applyFill="1"/>
    <xf numFmtId="0" fontId="18" fillId="8" borderId="0" xfId="0" applyFont="1" applyFill="1" applyAlignment="1">
      <alignment horizontal="right"/>
    </xf>
    <xf numFmtId="0" fontId="19" fillId="8" borderId="0" xfId="0" applyFont="1" applyFill="1"/>
    <xf numFmtId="42" fontId="19" fillId="8" borderId="0" xfId="0" applyNumberFormat="1" applyFont="1" applyFill="1"/>
    <xf numFmtId="0" fontId="18" fillId="8" borderId="0" xfId="0" applyFont="1" applyFill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5</xdr:row>
      <xdr:rowOff>209550</xdr:rowOff>
    </xdr:from>
    <xdr:to>
      <xdr:col>5</xdr:col>
      <xdr:colOff>295275</xdr:colOff>
      <xdr:row>7</xdr:row>
      <xdr:rowOff>104775</xdr:rowOff>
    </xdr:to>
    <xdr:sp macro="" textlink="">
      <xdr:nvSpPr>
        <xdr:cNvPr id="2" name="Abrir llave 1">
          <a:extLst>
            <a:ext uri="{FF2B5EF4-FFF2-40B4-BE49-F238E27FC236}">
              <a16:creationId xmlns:a16="http://schemas.microsoft.com/office/drawing/2014/main" id="{D8753FD3-1D1F-7B19-387C-8B98DFA84C80}"/>
            </a:ext>
          </a:extLst>
        </xdr:cNvPr>
        <xdr:cNvSpPr/>
      </xdr:nvSpPr>
      <xdr:spPr>
        <a:xfrm>
          <a:off x="7991475" y="1990725"/>
          <a:ext cx="152400" cy="8858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323850</xdr:colOff>
      <xdr:row>5</xdr:row>
      <xdr:rowOff>238124</xdr:rowOff>
    </xdr:from>
    <xdr:to>
      <xdr:col>9</xdr:col>
      <xdr:colOff>685800</xdr:colOff>
      <xdr:row>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E232DF5-86BE-FD43-F468-D409B087A2A4}"/>
            </a:ext>
          </a:extLst>
        </xdr:cNvPr>
        <xdr:cNvSpPr txBox="1"/>
      </xdr:nvSpPr>
      <xdr:spPr>
        <a:xfrm>
          <a:off x="8172450" y="2019299"/>
          <a:ext cx="3762375" cy="819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-</a:t>
          </a:r>
          <a:r>
            <a:rPr lang="es-MX" sz="1100" baseline="0"/>
            <a:t> POR RECONOCIMEINTO DE ANTIGÜEDAD (RA)</a:t>
          </a:r>
        </a:p>
        <a:p>
          <a:r>
            <a:rPr lang="es-MX" sz="1100" baseline="0"/>
            <a:t>- POR REDUCCION ANTICIPADA DE OBLIGACIONES (RAO)</a:t>
          </a:r>
        </a:p>
        <a:p>
          <a:r>
            <a:rPr lang="es-MX" sz="1100" baseline="0"/>
            <a:t>- POR LIQUIDACION ANTICIPADA DE OBLIGACIONES (LAO)</a:t>
          </a:r>
        </a:p>
        <a:p>
          <a:r>
            <a:rPr lang="es-MX" sz="1100" baseline="0"/>
            <a:t>- POR MODIFICACION AL PLAN DE BENEFICIOS (NDP)</a:t>
          </a:r>
        </a:p>
        <a:p>
          <a:endParaRPr lang="es-MX" sz="1100"/>
        </a:p>
      </xdr:txBody>
    </xdr:sp>
    <xdr:clientData/>
  </xdr:twoCellAnchor>
  <xdr:twoCellAnchor>
    <xdr:from>
      <xdr:col>5</xdr:col>
      <xdr:colOff>180975</xdr:colOff>
      <xdr:row>8</xdr:row>
      <xdr:rowOff>104775</xdr:rowOff>
    </xdr:from>
    <xdr:to>
      <xdr:col>11</xdr:col>
      <xdr:colOff>266700</xdr:colOff>
      <xdr:row>8</xdr:row>
      <xdr:rowOff>1028700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1E09013-694B-4256-A2F7-C4CB6DFE4433}"/>
            </a:ext>
          </a:extLst>
        </xdr:cNvPr>
        <xdr:cNvSpPr txBox="1"/>
      </xdr:nvSpPr>
      <xdr:spPr>
        <a:xfrm>
          <a:off x="8029575" y="3438525"/>
          <a:ext cx="501015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aseline="0"/>
            <a:t>- POR MODIFICACION AL PLAN DE BENEFICIOS (MDP)</a:t>
          </a:r>
        </a:p>
        <a:p>
          <a:endParaRPr lang="es-MX" sz="1050" baseline="0"/>
        </a:p>
        <a:p>
          <a:r>
            <a:rPr lang="es-MX" sz="1050"/>
            <a:t> EJEMPLO: EN EL CASO DE LA PRIMA DE ANTIGÜEDAD SE CAMBIA EL</a:t>
          </a:r>
          <a:r>
            <a:rPr lang="es-MX" sz="1050" baseline="0"/>
            <a:t> BENFICIO DE 12 DIAS DE SALARIO A 15 DIAS DE SALARIO. POR LO TANTO, ESTE CAMBIO NOS INCREMENTA EL PASIVO</a:t>
          </a:r>
          <a:endParaRPr lang="es-MX" sz="1050"/>
        </a:p>
      </xdr:txBody>
    </xdr:sp>
    <xdr:clientData/>
  </xdr:twoCellAnchor>
  <xdr:twoCellAnchor>
    <xdr:from>
      <xdr:col>5</xdr:col>
      <xdr:colOff>247649</xdr:colOff>
      <xdr:row>8</xdr:row>
      <xdr:rowOff>1171575</xdr:rowOff>
    </xdr:from>
    <xdr:to>
      <xdr:col>11</xdr:col>
      <xdr:colOff>228599</xdr:colOff>
      <xdr:row>9</xdr:row>
      <xdr:rowOff>1028700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FC07A17-E354-470D-BEA7-A7073E10AF7F}"/>
            </a:ext>
          </a:extLst>
        </xdr:cNvPr>
        <xdr:cNvSpPr txBox="1"/>
      </xdr:nvSpPr>
      <xdr:spPr>
        <a:xfrm>
          <a:off x="8096249" y="4505325"/>
          <a:ext cx="490537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aseline="0"/>
            <a:t>- POR </a:t>
          </a:r>
          <a:r>
            <a:rPr lang="es-MX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RECONOCIMEINTO DE ANTIGÜEDAD (RA)</a:t>
          </a:r>
          <a:endParaRPr lang="es-MX" sz="1050">
            <a:effectLst/>
          </a:endParaRPr>
        </a:p>
        <a:p>
          <a:endParaRPr lang="es-MX" sz="1050" baseline="0"/>
        </a:p>
        <a:p>
          <a:r>
            <a:rPr lang="es-MX" sz="1050"/>
            <a:t> EJEMPLO: EN EL AÑO SE CONTRATAN A EMPLEADOS QUE VIENEN DE UNA SUBSIDARIA Y LES RECONOCEN LA ANTIGUEDAD INICIAL. POR LO TANTO EL PASIVO A RECONCER AUMENTA</a:t>
          </a:r>
        </a:p>
      </xdr:txBody>
    </xdr:sp>
    <xdr:clientData/>
  </xdr:twoCellAnchor>
  <xdr:twoCellAnchor>
    <xdr:from>
      <xdr:col>5</xdr:col>
      <xdr:colOff>247649</xdr:colOff>
      <xdr:row>10</xdr:row>
      <xdr:rowOff>0</xdr:rowOff>
    </xdr:from>
    <xdr:to>
      <xdr:col>11</xdr:col>
      <xdr:colOff>228599</xdr:colOff>
      <xdr:row>11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B13060B-12A7-42CE-A094-50B8DA5799CF}"/>
            </a:ext>
          </a:extLst>
        </xdr:cNvPr>
        <xdr:cNvSpPr txBox="1"/>
      </xdr:nvSpPr>
      <xdr:spPr>
        <a:xfrm>
          <a:off x="8096249" y="5638800"/>
          <a:ext cx="49053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aseline="0"/>
            <a:t>-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REDUCCION ANTICIPADA DE OBLIGACIONES (RAO)</a:t>
          </a:r>
        </a:p>
        <a:p>
          <a:endParaRPr lang="es-MX" sz="1050" baseline="0"/>
        </a:p>
        <a:p>
          <a:r>
            <a:rPr lang="es-MX" sz="1050"/>
            <a:t> EJEMPLO: EN EL AÑO RETIRA </a:t>
          </a:r>
          <a:r>
            <a:rPr lang="es-MX" sz="1050" baseline="0"/>
            <a:t>PERSONAL Y LOS PAGOS EFECTUADOS NO SE HACEN CON CARGO A LA RESERVA, PERO AFECTA EN LA DISMUNCIÓN DEL PASIVO</a:t>
          </a:r>
          <a:endParaRPr lang="es-MX" sz="1050"/>
        </a:p>
      </xdr:txBody>
    </xdr:sp>
    <xdr:clientData/>
  </xdr:twoCellAnchor>
  <xdr:twoCellAnchor>
    <xdr:from>
      <xdr:col>5</xdr:col>
      <xdr:colOff>247649</xdr:colOff>
      <xdr:row>10</xdr:row>
      <xdr:rowOff>790574</xdr:rowOff>
    </xdr:from>
    <xdr:to>
      <xdr:col>11</xdr:col>
      <xdr:colOff>228599</xdr:colOff>
      <xdr:row>13</xdr:row>
      <xdr:rowOff>57149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F8D297C-D66F-46C5-94F7-F4D47A772D8C}"/>
            </a:ext>
          </a:extLst>
        </xdr:cNvPr>
        <xdr:cNvSpPr txBox="1"/>
      </xdr:nvSpPr>
      <xdr:spPr>
        <a:xfrm>
          <a:off x="8096249" y="6429374"/>
          <a:ext cx="4905375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aseline="0"/>
            <a:t>-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REDUCCION ANTICIPADA DE OBLIGACIONES (RAO)</a:t>
          </a:r>
        </a:p>
        <a:p>
          <a:endParaRPr lang="es-MX" sz="1050" baseline="0"/>
        </a:p>
        <a:p>
          <a:r>
            <a:rPr lang="es-MX" sz="1050"/>
            <a:t> EJEMPLO: EN EL AÑO RETIRA </a:t>
          </a:r>
          <a:r>
            <a:rPr lang="es-MX" sz="1050" baseline="0"/>
            <a:t>PERSONAL Y LOS PAGOS EFECTUADOS NO SE HACEN CON CARGO A LA RESERVA, PERO AFECTA EN LA DISMUNCIÓN DEL PASIVO</a:t>
          </a:r>
          <a:endParaRPr lang="es-MX" sz="105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56F7-3D8E-48B6-8282-56AAAD95EC8B}">
  <dimension ref="B3:E12"/>
  <sheetViews>
    <sheetView tabSelected="1" workbookViewId="0">
      <selection activeCell="B13" sqref="B13"/>
    </sheetView>
  </sheetViews>
  <sheetFormatPr baseColWidth="10" defaultRowHeight="12.75" x14ac:dyDescent="0.2"/>
  <cols>
    <col min="1" max="2" width="11.42578125" style="92"/>
    <col min="3" max="3" width="72" style="92" customWidth="1"/>
    <col min="4" max="5" width="11.42578125" style="92"/>
    <col min="6" max="6" width="16.7109375" style="92" bestFit="1" customWidth="1"/>
    <col min="7" max="16384" width="11.42578125" style="92"/>
  </cols>
  <sheetData>
    <row r="3" spans="2:5" ht="38.25" x14ac:dyDescent="0.2">
      <c r="B3" s="90">
        <v>1</v>
      </c>
      <c r="C3" s="91" t="s">
        <v>44</v>
      </c>
    </row>
    <row r="4" spans="2:5" ht="38.25" x14ac:dyDescent="0.2">
      <c r="B4" s="90">
        <v>2</v>
      </c>
      <c r="C4" s="91" t="s">
        <v>45</v>
      </c>
    </row>
    <row r="5" spans="2:5" ht="38.25" x14ac:dyDescent="0.2">
      <c r="B5" s="90">
        <v>3</v>
      </c>
      <c r="C5" s="91" t="s">
        <v>47</v>
      </c>
    </row>
    <row r="6" spans="2:5" ht="38.25" x14ac:dyDescent="0.2">
      <c r="B6" s="90">
        <v>4</v>
      </c>
      <c r="C6" s="91" t="s">
        <v>46</v>
      </c>
    </row>
    <row r="7" spans="2:5" ht="39.75" customHeight="1" x14ac:dyDescent="0.2">
      <c r="B7" s="90">
        <v>5</v>
      </c>
      <c r="C7" s="94" t="s">
        <v>49</v>
      </c>
      <c r="E7" s="93" t="s">
        <v>48</v>
      </c>
    </row>
    <row r="8" spans="2:5" ht="44.25" customHeight="1" x14ac:dyDescent="0.2">
      <c r="B8" s="90">
        <v>6</v>
      </c>
      <c r="C8" s="94" t="s">
        <v>50</v>
      </c>
    </row>
    <row r="9" spans="2:5" ht="93" customHeight="1" x14ac:dyDescent="0.2">
      <c r="B9" s="90">
        <v>7</v>
      </c>
      <c r="C9" s="94" t="s">
        <v>52</v>
      </c>
      <c r="E9" s="93" t="s">
        <v>48</v>
      </c>
    </row>
    <row r="10" spans="2:5" ht="88.5" customHeight="1" x14ac:dyDescent="0.2">
      <c r="B10" s="90">
        <v>8</v>
      </c>
      <c r="C10" s="94" t="s">
        <v>54</v>
      </c>
      <c r="E10" s="93" t="s">
        <v>48</v>
      </c>
    </row>
    <row r="11" spans="2:5" ht="62.25" customHeight="1" x14ac:dyDescent="0.2">
      <c r="B11" s="90">
        <v>9</v>
      </c>
      <c r="C11" s="94" t="s">
        <v>55</v>
      </c>
      <c r="E11" s="93" t="s">
        <v>48</v>
      </c>
    </row>
    <row r="12" spans="2:5" ht="69" customHeight="1" x14ac:dyDescent="0.2">
      <c r="B12" s="90">
        <v>10</v>
      </c>
      <c r="C12" s="94" t="s">
        <v>56</v>
      </c>
      <c r="E12" s="93" t="s">
        <v>48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83815-C465-4CC7-8708-D95AEF9842C4}">
  <dimension ref="A1:T85"/>
  <sheetViews>
    <sheetView showGridLines="0" view="pageBreakPreview" zoomScale="90" zoomScaleNormal="100" zoomScaleSheetLayoutView="90" workbookViewId="0">
      <selection activeCell="O12" sqref="O12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35.25" customHeight="1" x14ac:dyDescent="0.25">
      <c r="B3" s="87" t="str">
        <f>+OPCIONES!C11</f>
        <v>RECOCOIMIENTO DE SERVICIOS PASADOS (RAO) CON CARGO A RESULTADOS
Y PERDIDAS /GANANCIAS ACTUARIALES CON CARGO A RESULTADOS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2500000</v>
      </c>
      <c r="E8" s="9" t="s">
        <v>4</v>
      </c>
      <c r="F8" s="10"/>
      <c r="G8" s="6"/>
      <c r="H8" s="8"/>
      <c r="I8" s="11">
        <v>0</v>
      </c>
      <c r="J8" s="12">
        <v>1500000</v>
      </c>
      <c r="K8" s="9" t="s">
        <v>4</v>
      </c>
      <c r="L8" s="10"/>
      <c r="M8" s="6"/>
      <c r="N8" s="8"/>
      <c r="O8" s="11">
        <v>0</v>
      </c>
      <c r="P8" s="12">
        <f>+D8+J8</f>
        <v>4000000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39" customHeight="1" x14ac:dyDescent="0.25">
      <c r="B11" s="8"/>
      <c r="C11" s="17">
        <v>1500000</v>
      </c>
      <c r="D11" s="15">
        <v>0</v>
      </c>
      <c r="E11" s="16" t="s">
        <v>53</v>
      </c>
      <c r="F11" s="16" t="s">
        <v>39</v>
      </c>
      <c r="G11" s="6"/>
      <c r="H11" s="8"/>
      <c r="I11" s="17">
        <v>1050000</v>
      </c>
      <c r="J11" s="15">
        <v>0</v>
      </c>
      <c r="K11" s="16" t="str">
        <f>+E11</f>
        <v>COSTO POR SERVICIO PASADO (MD)</v>
      </c>
      <c r="L11" s="16" t="s">
        <v>39</v>
      </c>
      <c r="M11" s="6"/>
      <c r="N11" s="8"/>
      <c r="O11" s="17">
        <f t="shared" si="0"/>
        <v>2550000</v>
      </c>
      <c r="P11" s="15">
        <f t="shared" si="0"/>
        <v>0</v>
      </c>
      <c r="Q11" s="16" t="str">
        <f>+K11</f>
        <v>COSTO POR SERVICIO PASADO (MD)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200000</v>
      </c>
      <c r="E12" s="16" t="s">
        <v>8</v>
      </c>
      <c r="F12" s="16" t="s">
        <v>36</v>
      </c>
      <c r="G12" s="6"/>
      <c r="H12" s="8"/>
      <c r="I12" s="17">
        <v>100000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100000</v>
      </c>
      <c r="P12" s="15">
        <f t="shared" si="0"/>
        <v>200000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f>+C28</f>
        <v>0</v>
      </c>
      <c r="E13" s="16"/>
      <c r="F13" s="16"/>
      <c r="G13" s="86" t="s">
        <v>40</v>
      </c>
      <c r="H13" s="18" t="s">
        <v>9</v>
      </c>
      <c r="I13" s="19">
        <f>+J28</f>
        <v>0</v>
      </c>
      <c r="J13" s="20">
        <v>0</v>
      </c>
      <c r="K13" s="16"/>
      <c r="L13" s="16"/>
      <c r="M13" s="86" t="s">
        <v>40</v>
      </c>
      <c r="N13" s="18" t="s">
        <v>9</v>
      </c>
      <c r="O13" s="19">
        <v>0</v>
      </c>
      <c r="P13" s="20">
        <f t="shared" si="0"/>
        <v>0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v>0</v>
      </c>
      <c r="D14" s="21"/>
      <c r="E14" s="9"/>
      <c r="F14" s="10"/>
      <c r="G14" s="86" t="s">
        <v>37</v>
      </c>
      <c r="H14" s="18" t="s">
        <v>10</v>
      </c>
      <c r="I14" s="19">
        <v>0</v>
      </c>
      <c r="J14" s="21"/>
      <c r="K14" s="9"/>
      <c r="L14" s="10"/>
      <c r="M14" s="86" t="s">
        <v>37</v>
      </c>
      <c r="N14" s="18" t="s">
        <v>10</v>
      </c>
      <c r="O14" s="19">
        <v>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9"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f>+D35</f>
        <v>0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f>+I35</f>
        <v>0</v>
      </c>
      <c r="K16" s="9"/>
      <c r="L16" s="10"/>
      <c r="M16" s="86" t="s">
        <v>42</v>
      </c>
      <c r="N16" s="8"/>
      <c r="O16" s="22">
        <v>0</v>
      </c>
      <c r="P16" s="23">
        <f t="shared" si="0"/>
        <v>0</v>
      </c>
      <c r="Q16" s="9"/>
      <c r="R16" s="10"/>
    </row>
    <row r="17" spans="1:20" ht="16.5" customHeight="1" x14ac:dyDescent="0.25">
      <c r="B17" s="8"/>
      <c r="C17" s="24">
        <v>0</v>
      </c>
      <c r="D17" s="25">
        <f>SUM(D8:D16)</f>
        <v>4489627.2365976702</v>
      </c>
      <c r="E17" s="9"/>
      <c r="G17" s="6"/>
      <c r="H17" s="8"/>
      <c r="I17" s="24">
        <v>0</v>
      </c>
      <c r="J17" s="25">
        <f>SUM(J8:J16)-SUM(I8:I16)</f>
        <v>1737831.7617624579</v>
      </c>
      <c r="K17" s="9"/>
      <c r="L17" s="7"/>
      <c r="M17" s="6"/>
      <c r="N17" s="8"/>
      <c r="O17" s="24">
        <v>0</v>
      </c>
      <c r="P17" s="25">
        <f>SUM(P8:P16)-SUM(O8:O16)</f>
        <v>4727458.9983601281</v>
      </c>
      <c r="Q17" s="9"/>
      <c r="R17" s="7"/>
      <c r="S17" s="26" t="e">
        <v>#DIV/0!</v>
      </c>
      <c r="T17" s="13"/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0</v>
      </c>
      <c r="E20" s="9" t="s">
        <v>10</v>
      </c>
      <c r="G20" s="6"/>
      <c r="H20" s="8"/>
      <c r="I20" s="11"/>
      <c r="J20" s="12">
        <v>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s="95" customFormat="1" ht="16.5" customHeight="1" x14ac:dyDescent="0.25">
      <c r="B23" s="96"/>
      <c r="C23" s="97"/>
      <c r="D23" s="98">
        <f>+D17-D8</f>
        <v>1989627.2365976702</v>
      </c>
      <c r="E23" s="99"/>
      <c r="F23" s="97"/>
      <c r="H23" s="96"/>
      <c r="I23" s="97"/>
      <c r="J23" s="98">
        <f>+J17-J8</f>
        <v>237831.7617624579</v>
      </c>
      <c r="K23" s="99"/>
      <c r="L23" s="97"/>
      <c r="N23" s="96"/>
      <c r="O23" s="97"/>
      <c r="P23" s="98">
        <f>+P17-P8</f>
        <v>727458.99836012814</v>
      </c>
      <c r="Q23" s="99"/>
      <c r="R23" s="9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P29" si="1">+C25+I25</f>
        <v>2512448.9983601281</v>
      </c>
      <c r="P25" s="34">
        <f t="shared" si="1"/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1"/>
        <v>0</v>
      </c>
      <c r="Q26" s="9"/>
      <c r="R26" s="7"/>
    </row>
    <row r="27" spans="1:20" ht="16.5" customHeight="1" x14ac:dyDescent="0.25">
      <c r="A27" s="86" t="s">
        <v>39</v>
      </c>
      <c r="B27" s="18" t="s">
        <v>7</v>
      </c>
      <c r="C27" s="35">
        <f>+D11</f>
        <v>0</v>
      </c>
      <c r="D27" s="33">
        <f>+C11</f>
        <v>1500000</v>
      </c>
      <c r="E27" s="9"/>
      <c r="G27" s="86" t="s">
        <v>39</v>
      </c>
      <c r="H27" s="18" t="s">
        <v>7</v>
      </c>
      <c r="I27" s="35">
        <f>+J11</f>
        <v>0</v>
      </c>
      <c r="J27" s="33">
        <f>+I11</f>
        <v>1050000</v>
      </c>
      <c r="K27" s="9"/>
      <c r="L27" s="7"/>
      <c r="M27" s="6"/>
      <c r="N27" s="18"/>
      <c r="O27" s="35">
        <f t="shared" si="1"/>
        <v>0</v>
      </c>
      <c r="P27" s="36">
        <f t="shared" si="1"/>
        <v>2550000</v>
      </c>
      <c r="Q27" s="9"/>
      <c r="R27" s="7"/>
    </row>
    <row r="28" spans="1:20" ht="16.5" customHeight="1" x14ac:dyDescent="0.25">
      <c r="B28" s="18" t="s">
        <v>9</v>
      </c>
      <c r="C28" s="37">
        <f>+D35</f>
        <v>0</v>
      </c>
      <c r="D28" s="33">
        <v>0</v>
      </c>
      <c r="E28" s="9"/>
      <c r="G28" s="6"/>
      <c r="H28" s="18" t="s">
        <v>9</v>
      </c>
      <c r="I28" s="37">
        <f>+J13</f>
        <v>0</v>
      </c>
      <c r="J28" s="33">
        <f>+I35</f>
        <v>0</v>
      </c>
      <c r="K28" s="9"/>
      <c r="L28" s="7"/>
      <c r="M28" s="6"/>
      <c r="N28" s="18" t="s">
        <v>9</v>
      </c>
      <c r="O28" s="35">
        <f t="shared" si="1"/>
        <v>0</v>
      </c>
      <c r="P28" s="36">
        <f t="shared" si="1"/>
        <v>0</v>
      </c>
      <c r="Q28" s="9"/>
      <c r="R28" s="7"/>
    </row>
    <row r="29" spans="1:20" ht="16.5" customHeight="1" x14ac:dyDescent="0.25">
      <c r="A29" s="86" t="s">
        <v>36</v>
      </c>
      <c r="B29" s="18" t="s">
        <v>8</v>
      </c>
      <c r="C29" s="38">
        <f>+D12</f>
        <v>200000</v>
      </c>
      <c r="D29" s="39">
        <v>0</v>
      </c>
      <c r="E29" s="9"/>
      <c r="G29" s="86" t="s">
        <v>36</v>
      </c>
      <c r="H29" s="18" t="s">
        <v>8</v>
      </c>
      <c r="I29" s="38">
        <v>0</v>
      </c>
      <c r="J29" s="39">
        <f>+I12</f>
        <v>100000</v>
      </c>
      <c r="K29" s="9"/>
      <c r="L29" s="7"/>
      <c r="M29" s="86" t="s">
        <v>36</v>
      </c>
      <c r="N29" s="18" t="s">
        <v>8</v>
      </c>
      <c r="O29" s="40">
        <f t="shared" si="1"/>
        <v>200000</v>
      </c>
      <c r="P29" s="41">
        <f t="shared" si="1"/>
        <v>100000</v>
      </c>
      <c r="Q29" s="9"/>
      <c r="R29" s="7"/>
    </row>
    <row r="30" spans="1:20" ht="16.5" customHeight="1" x14ac:dyDescent="0.25">
      <c r="B30" s="8"/>
      <c r="C30" s="24">
        <f>SUM(C25:C29)</f>
        <v>1989627.2365976702</v>
      </c>
      <c r="D30" s="25">
        <v>0</v>
      </c>
      <c r="E30" s="9"/>
      <c r="G30" s="6"/>
      <c r="H30" s="8"/>
      <c r="I30" s="24">
        <f>SUM(I25:I29)-SUM(J25:J29)</f>
        <v>237831.7617624579</v>
      </c>
      <c r="J30" s="25">
        <v>0</v>
      </c>
      <c r="K30" s="9"/>
      <c r="L30" s="7"/>
      <c r="M30" s="6"/>
      <c r="N30" s="8"/>
      <c r="O30" s="24">
        <f>SUM(O25:O29)-SUM(P25:P29)</f>
        <v>727458.99836012814</v>
      </c>
      <c r="P30" s="25">
        <v>0</v>
      </c>
      <c r="Q30" s="9"/>
      <c r="R30" s="7"/>
      <c r="S30" s="13"/>
    </row>
    <row r="31" spans="1:20" ht="16.5" customHeight="1" x14ac:dyDescent="0.2">
      <c r="G31" s="6"/>
      <c r="L31" s="7"/>
      <c r="M31" s="6"/>
      <c r="R31" s="7"/>
    </row>
    <row r="32" spans="1:20" ht="31.5" customHeight="1" x14ac:dyDescent="0.25">
      <c r="B32" s="8"/>
      <c r="C32" s="64" t="s">
        <v>18</v>
      </c>
      <c r="D32" s="65"/>
      <c r="E32" s="9"/>
      <c r="G32" s="6"/>
      <c r="H32" s="8"/>
      <c r="I32" s="64" t="s">
        <v>18</v>
      </c>
      <c r="J32" s="65"/>
      <c r="K32" s="9"/>
      <c r="L32" s="7"/>
      <c r="M32" s="6"/>
      <c r="N32" s="8"/>
      <c r="O32" s="64" t="s">
        <v>18</v>
      </c>
      <c r="P32" s="65"/>
      <c r="Q32" s="9"/>
      <c r="R32" s="7"/>
    </row>
    <row r="33" spans="1:18" ht="16.5" customHeight="1" x14ac:dyDescent="0.25">
      <c r="B33" s="18" t="s">
        <v>19</v>
      </c>
      <c r="C33" s="45">
        <v>0</v>
      </c>
      <c r="D33" s="46">
        <v>0</v>
      </c>
      <c r="E33" s="9"/>
      <c r="G33" s="6"/>
      <c r="H33" s="18" t="s">
        <v>19</v>
      </c>
      <c r="I33" s="47">
        <v>0</v>
      </c>
      <c r="J33" s="46">
        <v>0</v>
      </c>
      <c r="K33" s="9"/>
      <c r="L33" s="7"/>
      <c r="M33" s="6"/>
      <c r="N33" s="18" t="s">
        <v>19</v>
      </c>
      <c r="O33" s="47">
        <v>0</v>
      </c>
      <c r="P33" s="48">
        <v>0</v>
      </c>
      <c r="Q33" s="9"/>
      <c r="R33" s="7"/>
    </row>
    <row r="34" spans="1:18" ht="38.25" customHeight="1" x14ac:dyDescent="0.25">
      <c r="A34" s="86"/>
      <c r="B34" s="18" t="s">
        <v>8</v>
      </c>
      <c r="C34" s="51">
        <f>+D12*0</f>
        <v>0</v>
      </c>
      <c r="D34" s="46">
        <v>0</v>
      </c>
      <c r="E34" s="9"/>
      <c r="G34" s="6"/>
      <c r="H34" s="18" t="s">
        <v>8</v>
      </c>
      <c r="I34" s="51"/>
      <c r="J34" s="46">
        <f>+I12*0</f>
        <v>0</v>
      </c>
      <c r="K34" s="9"/>
      <c r="L34" s="7"/>
      <c r="M34" s="6"/>
      <c r="N34" s="18" t="s">
        <v>8</v>
      </c>
      <c r="O34" s="51">
        <f>+C34+I34</f>
        <v>0</v>
      </c>
      <c r="P34" s="52">
        <f>+D34+J34</f>
        <v>0</v>
      </c>
      <c r="Q34" s="9"/>
      <c r="R34" s="7"/>
    </row>
    <row r="35" spans="1:18" ht="16.5" customHeight="1" x14ac:dyDescent="0.25">
      <c r="B35" s="18" t="s">
        <v>12</v>
      </c>
      <c r="C35" s="29">
        <v>0</v>
      </c>
      <c r="D35" s="53">
        <f>+C33/PASIVOS!C13</f>
        <v>0</v>
      </c>
      <c r="E35" s="9"/>
      <c r="H35" s="18" t="s">
        <v>12</v>
      </c>
      <c r="I35" s="29">
        <f>+J33/PASIVOS!C13</f>
        <v>0</v>
      </c>
      <c r="J35" s="53">
        <v>0</v>
      </c>
      <c r="K35" s="9"/>
      <c r="L35" s="7"/>
      <c r="N35" s="18" t="s">
        <v>12</v>
      </c>
      <c r="O35" s="54">
        <f>+C35+I35</f>
        <v>0</v>
      </c>
      <c r="P35" s="55">
        <f>+D35+J35</f>
        <v>0</v>
      </c>
      <c r="Q35" s="9"/>
      <c r="R35" s="7"/>
    </row>
    <row r="36" spans="1:18" ht="16.5" customHeight="1" x14ac:dyDescent="0.25">
      <c r="C36" s="24">
        <f>SUM(C33:C35)</f>
        <v>0</v>
      </c>
      <c r="D36" s="25">
        <v>0</v>
      </c>
      <c r="I36" s="24">
        <v>0</v>
      </c>
      <c r="J36" s="25">
        <f>SUM(J33:J35)</f>
        <v>0</v>
      </c>
      <c r="L36" s="7"/>
      <c r="O36" s="24">
        <f>SUM(O33:O35)-SUM(P33:P35)</f>
        <v>0</v>
      </c>
      <c r="P36" s="25">
        <v>0</v>
      </c>
      <c r="R36" s="7"/>
    </row>
    <row r="38" spans="1:18" x14ac:dyDescent="0.2">
      <c r="C38" s="64" t="s">
        <v>33</v>
      </c>
      <c r="D38" s="65"/>
      <c r="G38" s="6"/>
      <c r="I38" s="64" t="s">
        <v>33</v>
      </c>
      <c r="J38" s="65"/>
      <c r="L38" s="7"/>
      <c r="M38" s="6"/>
      <c r="O38" s="64" t="s">
        <v>33</v>
      </c>
      <c r="P38" s="65"/>
    </row>
    <row r="39" spans="1:18" ht="15.75" x14ac:dyDescent="0.2">
      <c r="B39" s="44" t="s">
        <v>15</v>
      </c>
      <c r="C39" s="45">
        <v>0</v>
      </c>
      <c r="D39" s="46">
        <v>0</v>
      </c>
      <c r="G39" s="6"/>
      <c r="H39" s="44" t="s">
        <v>15</v>
      </c>
      <c r="I39" s="45">
        <v>0</v>
      </c>
      <c r="J39" s="46">
        <v>0</v>
      </c>
      <c r="L39" s="7"/>
      <c r="M39" s="6"/>
      <c r="N39" s="44" t="s">
        <v>15</v>
      </c>
      <c r="O39" s="47">
        <v>0</v>
      </c>
      <c r="P39" s="48">
        <v>0</v>
      </c>
    </row>
    <row r="40" spans="1:18" ht="25.5" x14ac:dyDescent="0.2">
      <c r="B40" s="18" t="s">
        <v>16</v>
      </c>
      <c r="C40" s="49">
        <f>+D11*0</f>
        <v>0</v>
      </c>
      <c r="D40" s="50">
        <v>0</v>
      </c>
      <c r="G40" s="86" t="s">
        <v>39</v>
      </c>
      <c r="H40" s="18" t="s">
        <v>17</v>
      </c>
      <c r="I40" s="49">
        <f>+J11*0</f>
        <v>0</v>
      </c>
      <c r="J40" s="50">
        <v>0</v>
      </c>
      <c r="L40" s="7"/>
      <c r="M40" s="86" t="s">
        <v>39</v>
      </c>
      <c r="N40" s="18" t="s">
        <v>16</v>
      </c>
      <c r="O40" s="49">
        <f t="shared" ref="O40" si="2">+C40+I40</f>
        <v>0</v>
      </c>
      <c r="P40" s="50">
        <v>0</v>
      </c>
    </row>
    <row r="41" spans="1:18" ht="15.75" x14ac:dyDescent="0.25">
      <c r="C41" s="24">
        <f>SUM(C39:C40)</f>
        <v>0</v>
      </c>
      <c r="D41" s="25">
        <v>0</v>
      </c>
      <c r="G41" s="6"/>
      <c r="I41" s="24">
        <f>SUM(I39:I40)</f>
        <v>0</v>
      </c>
      <c r="J41" s="25">
        <v>0</v>
      </c>
      <c r="L41" s="7"/>
      <c r="M41" s="6"/>
      <c r="O41" s="24">
        <f>SUM(O39:O40)</f>
        <v>0</v>
      </c>
      <c r="P41" s="25">
        <v>0</v>
      </c>
    </row>
    <row r="43" spans="1:18" x14ac:dyDescent="0.2">
      <c r="R43" s="7"/>
    </row>
    <row r="44" spans="1:18" x14ac:dyDescent="0.2">
      <c r="R44" s="7"/>
    </row>
    <row r="45" spans="1:18" x14ac:dyDescent="0.2">
      <c r="R45" s="7"/>
    </row>
    <row r="46" spans="1:18" x14ac:dyDescent="0.2">
      <c r="R46" s="7"/>
    </row>
    <row r="50" spans="15:15" x14ac:dyDescent="0.2">
      <c r="O50" s="56"/>
    </row>
    <row r="85" spans="2:16" x14ac:dyDescent="0.2">
      <c r="B85" s="42" t="s">
        <v>20</v>
      </c>
      <c r="O85" s="7" t="s">
        <v>21</v>
      </c>
      <c r="P85" s="7" t="s">
        <v>20</v>
      </c>
    </row>
  </sheetData>
  <mergeCells count="21">
    <mergeCell ref="C38:D38"/>
    <mergeCell ref="I38:J38"/>
    <mergeCell ref="O38:P38"/>
    <mergeCell ref="C24:D24"/>
    <mergeCell ref="I24:J24"/>
    <mergeCell ref="O24:P24"/>
    <mergeCell ref="C32:D32"/>
    <mergeCell ref="I32:J32"/>
    <mergeCell ref="O32:P32"/>
    <mergeCell ref="C7:D7"/>
    <mergeCell ref="I7:J7"/>
    <mergeCell ref="O7:P7"/>
    <mergeCell ref="C19:D19"/>
    <mergeCell ref="I19:J19"/>
    <mergeCell ref="O19:P19"/>
    <mergeCell ref="B2:Q2"/>
    <mergeCell ref="B3:Q3"/>
    <mergeCell ref="B4:Q4"/>
    <mergeCell ref="B6:E6"/>
    <mergeCell ref="H6:K6"/>
    <mergeCell ref="N6:Q6"/>
  </mergeCells>
  <conditionalFormatting sqref="C35:K36 C32:F34 H32:K34 L36:P36 L32:L35 N32:P35 M35 C8:F30 C38:F41 H38:L41 N38:P41 R8:R30 R43:R46 H8:L30 N8:P30">
    <cfRule type="cellIs" dxfId="4" priority="2" operator="equal">
      <formula>0</formula>
    </cfRule>
  </conditionalFormatting>
  <conditionalFormatting sqref="R32:R36">
    <cfRule type="cellIs" dxfId="3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CAED-B7E0-4A2F-8F7F-5E1557B8C105}">
  <dimension ref="A1:T87"/>
  <sheetViews>
    <sheetView showGridLines="0" view="pageBreakPreview" zoomScale="90" zoomScaleNormal="100" zoomScaleSheetLayoutView="90" workbookViewId="0">
      <selection activeCell="T23" sqref="T23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35.25" customHeight="1" x14ac:dyDescent="0.25">
      <c r="B3" s="87" t="str">
        <f>+OPCIONES!C12</f>
        <v>RECOCOIMIENTO DE SERVICIOS PASADOS (RAO) CON CARGO A RESULTADOS
Y PERDIDAS /GANANCIAS ACTUARIALES CON CARGO A ORI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2500000</v>
      </c>
      <c r="E8" s="9" t="s">
        <v>4</v>
      </c>
      <c r="F8" s="10"/>
      <c r="G8" s="6"/>
      <c r="H8" s="8"/>
      <c r="I8" s="11">
        <v>0</v>
      </c>
      <c r="J8" s="12">
        <v>1500000</v>
      </c>
      <c r="K8" s="9" t="s">
        <v>4</v>
      </c>
      <c r="L8" s="10"/>
      <c r="M8" s="6"/>
      <c r="N8" s="8"/>
      <c r="O8" s="11">
        <v>0</v>
      </c>
      <c r="P8" s="12">
        <f>+D8+J8</f>
        <v>4000000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39" customHeight="1" x14ac:dyDescent="0.25">
      <c r="B11" s="8"/>
      <c r="C11" s="17">
        <v>2100000</v>
      </c>
      <c r="D11" s="15">
        <v>0</v>
      </c>
      <c r="E11" s="16" t="s">
        <v>57</v>
      </c>
      <c r="F11" s="16" t="s">
        <v>39</v>
      </c>
      <c r="G11" s="6"/>
      <c r="H11" s="8"/>
      <c r="I11" s="17">
        <v>1345000</v>
      </c>
      <c r="J11" s="15">
        <v>0</v>
      </c>
      <c r="K11" s="16" t="str">
        <f>+E11</f>
        <v>COSTO POR SERVICIO PASADO (RAO)</v>
      </c>
      <c r="L11" s="16" t="s">
        <v>39</v>
      </c>
      <c r="M11" s="6"/>
      <c r="N11" s="8"/>
      <c r="O11" s="17">
        <f t="shared" si="0"/>
        <v>3445000</v>
      </c>
      <c r="P11" s="15">
        <f t="shared" si="0"/>
        <v>0</v>
      </c>
      <c r="Q11" s="16" t="s">
        <v>7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200000</v>
      </c>
      <c r="E12" s="16" t="s">
        <v>8</v>
      </c>
      <c r="F12" s="16" t="s">
        <v>36</v>
      </c>
      <c r="G12" s="6"/>
      <c r="H12" s="8"/>
      <c r="I12" s="17">
        <v>100000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100000</v>
      </c>
      <c r="P12" s="15">
        <f t="shared" si="0"/>
        <v>200000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f>+C28</f>
        <v>28084.115828914626</v>
      </c>
      <c r="E13" s="16"/>
      <c r="F13" s="16"/>
      <c r="G13" s="86" t="s">
        <v>40</v>
      </c>
      <c r="H13" s="18" t="s">
        <v>9</v>
      </c>
      <c r="I13" s="19">
        <f>+J28</f>
        <v>21486.308854048897</v>
      </c>
      <c r="J13" s="20">
        <v>0</v>
      </c>
      <c r="K13" s="16"/>
      <c r="L13" s="16"/>
      <c r="M13" s="86" t="s">
        <v>40</v>
      </c>
      <c r="N13" s="18" t="s">
        <v>9</v>
      </c>
      <c r="O13" s="17">
        <f t="shared" si="0"/>
        <v>21486.308854048897</v>
      </c>
      <c r="P13" s="20">
        <f t="shared" si="0"/>
        <v>28084.115828914626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f>+D20</f>
        <v>4000000</v>
      </c>
      <c r="D14" s="21"/>
      <c r="E14" s="9"/>
      <c r="F14" s="10"/>
      <c r="G14" s="86" t="s">
        <v>37</v>
      </c>
      <c r="H14" s="18" t="s">
        <v>10</v>
      </c>
      <c r="I14" s="19">
        <f>+J20</f>
        <v>1750000</v>
      </c>
      <c r="J14" s="21"/>
      <c r="K14" s="9"/>
      <c r="L14" s="10"/>
      <c r="M14" s="86" t="s">
        <v>37</v>
      </c>
      <c r="N14" s="18" t="s">
        <v>10</v>
      </c>
      <c r="O14" s="17">
        <f t="shared" si="0"/>
        <v>5750000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7">
        <f t="shared" si="0"/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f>+D37</f>
        <v>28084.115828914626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f>+I37</f>
        <v>21486.308854048897</v>
      </c>
      <c r="K16" s="9"/>
      <c r="L16" s="10"/>
      <c r="M16" s="86" t="s">
        <v>42</v>
      </c>
      <c r="N16" s="8"/>
      <c r="O16" s="22">
        <f t="shared" si="0"/>
        <v>28084.115828914626</v>
      </c>
      <c r="P16" s="23">
        <f t="shared" si="0"/>
        <v>21486.308854048897</v>
      </c>
      <c r="Q16" s="9"/>
      <c r="R16" s="10"/>
    </row>
    <row r="17" spans="1:20" ht="16.5" customHeight="1" x14ac:dyDescent="0.25">
      <c r="B17" s="8"/>
      <c r="C17" s="24">
        <f>SUM(C8:C16)-SUM(D8:D16)</f>
        <v>1610372.7634023298</v>
      </c>
      <c r="D17" s="25">
        <f>(SUM(D8:D16)-SUM(C8:C16))*0</f>
        <v>0</v>
      </c>
      <c r="E17" s="9"/>
      <c r="G17" s="6"/>
      <c r="H17" s="8"/>
      <c r="I17" s="24">
        <f>SUM(I8:I16)-SUM(J8:J16)</f>
        <v>307168.2382375421</v>
      </c>
      <c r="J17" s="25">
        <f>(SUM(J8:J16)-SUM(I8:I16))*0</f>
        <v>0</v>
      </c>
      <c r="K17" s="9"/>
      <c r="L17" s="7"/>
      <c r="M17" s="6"/>
      <c r="N17" s="8"/>
      <c r="O17" s="24">
        <f>SUM(O8:O16)-SUM(P8:P16)</f>
        <v>1917541.0016398719</v>
      </c>
      <c r="P17" s="25">
        <f>(SUM(P8:P16)-SUM(O8:O16))*0</f>
        <v>0</v>
      </c>
      <c r="Q17" s="9"/>
      <c r="R17" s="7"/>
      <c r="S17" s="26">
        <f>+C11/D8</f>
        <v>0.84</v>
      </c>
      <c r="T17" s="26">
        <f>+I11/J8</f>
        <v>0.89666666666666661</v>
      </c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4000000</v>
      </c>
      <c r="E20" s="9" t="s">
        <v>10</v>
      </c>
      <c r="G20" s="6"/>
      <c r="H20" s="8"/>
      <c r="I20" s="11"/>
      <c r="J20" s="12">
        <v>1750000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ht="16.5" customHeight="1" x14ac:dyDescent="0.25">
      <c r="B23" s="8"/>
      <c r="E23" s="9"/>
      <c r="G23" s="6"/>
      <c r="H23" s="8"/>
      <c r="K23" s="9"/>
      <c r="L23" s="7"/>
      <c r="M23" s="6"/>
      <c r="N23" s="8"/>
      <c r="Q23" s="9"/>
      <c r="R23" s="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P30" si="1">+C25+I25</f>
        <v>2512448.9983601281</v>
      </c>
      <c r="P25" s="34">
        <f t="shared" si="1"/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1"/>
        <v>0</v>
      </c>
      <c r="Q26" s="9"/>
      <c r="R26" s="7"/>
    </row>
    <row r="27" spans="1:20" ht="16.5" customHeight="1" x14ac:dyDescent="0.25">
      <c r="A27" s="86" t="s">
        <v>39</v>
      </c>
      <c r="B27" s="18" t="s">
        <v>7</v>
      </c>
      <c r="C27" s="35">
        <f>+D11</f>
        <v>0</v>
      </c>
      <c r="D27" s="33">
        <v>0</v>
      </c>
      <c r="E27" s="9"/>
      <c r="G27" s="86" t="s">
        <v>39</v>
      </c>
      <c r="H27" s="18" t="s">
        <v>7</v>
      </c>
      <c r="I27" s="35">
        <f>+J11</f>
        <v>0</v>
      </c>
      <c r="J27" s="33">
        <v>0</v>
      </c>
      <c r="K27" s="9"/>
      <c r="L27" s="7"/>
      <c r="M27" s="6"/>
      <c r="N27" s="18"/>
      <c r="O27" s="35">
        <f t="shared" si="1"/>
        <v>0</v>
      </c>
      <c r="P27" s="36">
        <f t="shared" si="1"/>
        <v>0</v>
      </c>
      <c r="Q27" s="9"/>
      <c r="R27" s="7"/>
    </row>
    <row r="28" spans="1:20" ht="16.5" customHeight="1" x14ac:dyDescent="0.25">
      <c r="B28" s="18" t="s">
        <v>9</v>
      </c>
      <c r="C28" s="37">
        <f>+D37</f>
        <v>28084.115828914626</v>
      </c>
      <c r="D28" s="33">
        <v>0</v>
      </c>
      <c r="E28" s="9"/>
      <c r="G28" s="6"/>
      <c r="H28" s="18" t="s">
        <v>9</v>
      </c>
      <c r="I28" s="37">
        <f>+J13</f>
        <v>0</v>
      </c>
      <c r="J28" s="33">
        <f>+I37</f>
        <v>21486.308854048897</v>
      </c>
      <c r="K28" s="9"/>
      <c r="L28" s="7"/>
      <c r="M28" s="6"/>
      <c r="N28" s="18" t="s">
        <v>9</v>
      </c>
      <c r="O28" s="35">
        <f t="shared" si="1"/>
        <v>28084.115828914626</v>
      </c>
      <c r="P28" s="36">
        <f t="shared" si="1"/>
        <v>21486.308854048897</v>
      </c>
      <c r="Q28" s="9"/>
      <c r="R28" s="7"/>
    </row>
    <row r="29" spans="1:20" ht="24.75" customHeight="1" x14ac:dyDescent="0.25">
      <c r="A29" s="86" t="s">
        <v>41</v>
      </c>
      <c r="B29" s="18" t="s">
        <v>59</v>
      </c>
      <c r="C29" s="37">
        <f>+D35</f>
        <v>377450.51674061257</v>
      </c>
      <c r="D29" s="33"/>
      <c r="E29" s="9"/>
      <c r="G29" s="86" t="s">
        <v>41</v>
      </c>
      <c r="H29" s="18" t="s">
        <v>59</v>
      </c>
      <c r="I29" s="37"/>
      <c r="J29" s="33">
        <f>+I35</f>
        <v>308256.91102608817</v>
      </c>
      <c r="K29" s="9"/>
      <c r="L29" s="7"/>
      <c r="M29" s="86" t="s">
        <v>41</v>
      </c>
      <c r="N29" s="18" t="s">
        <v>59</v>
      </c>
      <c r="O29" s="35"/>
      <c r="P29" s="36"/>
      <c r="Q29" s="9"/>
      <c r="R29" s="7"/>
    </row>
    <row r="30" spans="1:20" ht="16.5" customHeight="1" x14ac:dyDescent="0.25">
      <c r="A30" s="86"/>
      <c r="B30" s="18" t="s">
        <v>8</v>
      </c>
      <c r="C30" s="38">
        <f>+D12*0</f>
        <v>0</v>
      </c>
      <c r="D30" s="39">
        <v>0</v>
      </c>
      <c r="E30" s="9"/>
      <c r="G30" s="86" t="s">
        <v>36</v>
      </c>
      <c r="H30" s="18" t="s">
        <v>8</v>
      </c>
      <c r="I30" s="38">
        <v>0</v>
      </c>
      <c r="J30" s="39">
        <f>+I12*0</f>
        <v>0</v>
      </c>
      <c r="K30" s="9"/>
      <c r="L30" s="7"/>
      <c r="M30" s="86" t="s">
        <v>36</v>
      </c>
      <c r="N30" s="18" t="s">
        <v>8</v>
      </c>
      <c r="O30" s="40">
        <f t="shared" si="1"/>
        <v>0</v>
      </c>
      <c r="P30" s="41">
        <f t="shared" si="1"/>
        <v>0</v>
      </c>
      <c r="Q30" s="9"/>
      <c r="R30" s="7"/>
    </row>
    <row r="31" spans="1:20" ht="16.5" customHeight="1" x14ac:dyDescent="0.25">
      <c r="B31" s="8"/>
      <c r="C31" s="24">
        <f>SUM(C25:C30)</f>
        <v>2195161.8691671975</v>
      </c>
      <c r="D31" s="25">
        <v>0</v>
      </c>
      <c r="E31" s="9"/>
      <c r="G31" s="6"/>
      <c r="H31" s="8"/>
      <c r="I31" s="24">
        <f>SUM(I25:I30)-SUM(J25:J30)</f>
        <v>1058088.5418823208</v>
      </c>
      <c r="J31" s="25">
        <v>0</v>
      </c>
      <c r="K31" s="9"/>
      <c r="L31" s="7"/>
      <c r="M31" s="6"/>
      <c r="N31" s="8"/>
      <c r="O31" s="24">
        <f>SUM(O25:O30)-SUM(P25:P30)</f>
        <v>3184056.8053349936</v>
      </c>
      <c r="P31" s="25">
        <v>0</v>
      </c>
      <c r="Q31" s="9"/>
      <c r="R31" s="7"/>
      <c r="S31" s="13"/>
    </row>
    <row r="32" spans="1:20" ht="16.5" customHeight="1" x14ac:dyDescent="0.2">
      <c r="G32" s="6"/>
      <c r="L32" s="7"/>
      <c r="M32" s="6"/>
      <c r="R32" s="7"/>
    </row>
    <row r="33" spans="1:20" ht="31.5" customHeight="1" x14ac:dyDescent="0.25">
      <c r="B33" s="8"/>
      <c r="C33" s="64" t="s">
        <v>18</v>
      </c>
      <c r="D33" s="65"/>
      <c r="E33" s="9"/>
      <c r="G33" s="6"/>
      <c r="H33" s="8"/>
      <c r="I33" s="64" t="s">
        <v>18</v>
      </c>
      <c r="J33" s="65"/>
      <c r="K33" s="9"/>
      <c r="L33" s="7"/>
      <c r="M33" s="6"/>
      <c r="N33" s="8"/>
      <c r="O33" s="64" t="s">
        <v>18</v>
      </c>
      <c r="P33" s="65"/>
      <c r="Q33" s="9"/>
      <c r="R33" s="7"/>
    </row>
    <row r="34" spans="1:20" ht="16.5" customHeight="1" x14ac:dyDescent="0.25">
      <c r="B34" s="18" t="s">
        <v>19</v>
      </c>
      <c r="C34" s="45">
        <v>449345.85326263402</v>
      </c>
      <c r="D34" s="46">
        <v>0</v>
      </c>
      <c r="E34" s="9"/>
      <c r="G34" s="6"/>
      <c r="H34" s="18" t="s">
        <v>19</v>
      </c>
      <c r="I34" s="47">
        <v>0</v>
      </c>
      <c r="J34" s="46">
        <v>343780.94166478235</v>
      </c>
      <c r="K34" s="9"/>
      <c r="L34" s="7"/>
      <c r="M34" s="6"/>
      <c r="N34" s="18" t="s">
        <v>19</v>
      </c>
      <c r="O34" s="47">
        <f>+C34+I34</f>
        <v>449345.85326263402</v>
      </c>
      <c r="P34" s="48">
        <f>+D34+J34</f>
        <v>343780.94166478235</v>
      </c>
      <c r="Q34" s="9"/>
      <c r="R34" s="7"/>
      <c r="S34" s="6">
        <f>+C34*S17</f>
        <v>377450.51674061257</v>
      </c>
      <c r="T34" s="6">
        <f>+J34*T17</f>
        <v>308256.91102608817</v>
      </c>
    </row>
    <row r="35" spans="1:20" ht="16.5" customHeight="1" x14ac:dyDescent="0.25">
      <c r="A35" s="86" t="s">
        <v>41</v>
      </c>
      <c r="B35" s="18" t="s">
        <v>58</v>
      </c>
      <c r="C35" s="17"/>
      <c r="D35" s="46">
        <f>+S34</f>
        <v>377450.51674061257</v>
      </c>
      <c r="E35" s="9"/>
      <c r="G35" s="86" t="s">
        <v>41</v>
      </c>
      <c r="H35" s="18" t="s">
        <v>58</v>
      </c>
      <c r="I35" s="51">
        <f>+T34</f>
        <v>308256.91102608817</v>
      </c>
      <c r="J35" s="46"/>
      <c r="K35" s="9"/>
      <c r="L35" s="7"/>
      <c r="M35" s="86" t="s">
        <v>41</v>
      </c>
      <c r="N35" s="18" t="s">
        <v>58</v>
      </c>
      <c r="O35" s="51"/>
      <c r="P35" s="52"/>
      <c r="Q35" s="9"/>
      <c r="R35" s="7"/>
    </row>
    <row r="36" spans="1:20" ht="38.25" customHeight="1" x14ac:dyDescent="0.25">
      <c r="A36" s="86" t="s">
        <v>36</v>
      </c>
      <c r="B36" s="18" t="s">
        <v>8</v>
      </c>
      <c r="C36" s="51">
        <f>+D12</f>
        <v>200000</v>
      </c>
      <c r="D36" s="46">
        <v>0</v>
      </c>
      <c r="E36" s="9"/>
      <c r="G36" s="6"/>
      <c r="H36" s="18" t="s">
        <v>8</v>
      </c>
      <c r="I36" s="51"/>
      <c r="J36" s="46">
        <f>+I12</f>
        <v>100000</v>
      </c>
      <c r="K36" s="9"/>
      <c r="L36" s="7"/>
      <c r="M36" s="6"/>
      <c r="N36" s="18" t="s">
        <v>8</v>
      </c>
      <c r="O36" s="51">
        <f>+C36+I36</f>
        <v>200000</v>
      </c>
      <c r="P36" s="52">
        <f>+D36+J36</f>
        <v>100000</v>
      </c>
      <c r="Q36" s="9"/>
      <c r="R36" s="7"/>
    </row>
    <row r="37" spans="1:20" ht="16.5" customHeight="1" x14ac:dyDescent="0.25">
      <c r="B37" s="18" t="s">
        <v>12</v>
      </c>
      <c r="C37" s="29">
        <v>0</v>
      </c>
      <c r="D37" s="53">
        <f>+C34/PASIVOS!C13</f>
        <v>28084.115828914626</v>
      </c>
      <c r="E37" s="9"/>
      <c r="H37" s="18" t="s">
        <v>12</v>
      </c>
      <c r="I37" s="29">
        <f>+J34/PASIVOS!C13</f>
        <v>21486.308854048897</v>
      </c>
      <c r="J37" s="53">
        <v>0</v>
      </c>
      <c r="K37" s="9"/>
      <c r="L37" s="7"/>
      <c r="N37" s="18" t="s">
        <v>12</v>
      </c>
      <c r="O37" s="54">
        <f>+C37+I37</f>
        <v>21486.308854048897</v>
      </c>
      <c r="P37" s="55">
        <f>+D37+J37</f>
        <v>28084.115828914626</v>
      </c>
      <c r="Q37" s="9"/>
      <c r="R37" s="7"/>
    </row>
    <row r="38" spans="1:20" ht="16.5" customHeight="1" x14ac:dyDescent="0.25">
      <c r="C38" s="24">
        <f>SUM(C34:C37)-SUM(D34:D37)</f>
        <v>243811.22069310682</v>
      </c>
      <c r="D38" s="25">
        <v>0</v>
      </c>
      <c r="I38" s="24">
        <v>0</v>
      </c>
      <c r="J38" s="25">
        <f>SUM(J34:J37)-SUM(I34:I37)</f>
        <v>114037.72178464528</v>
      </c>
      <c r="L38" s="7"/>
      <c r="O38" s="24">
        <f>SUM(O34:O37)-SUM(P34:P37)</f>
        <v>198967.10462298588</v>
      </c>
      <c r="P38" s="25">
        <v>0</v>
      </c>
      <c r="R38" s="7"/>
    </row>
    <row r="40" spans="1:20" x14ac:dyDescent="0.2">
      <c r="C40" s="64" t="s">
        <v>33</v>
      </c>
      <c r="D40" s="65"/>
      <c r="G40" s="6"/>
      <c r="I40" s="64" t="s">
        <v>33</v>
      </c>
      <c r="J40" s="65"/>
      <c r="L40" s="7"/>
      <c r="M40" s="6"/>
      <c r="O40" s="64" t="s">
        <v>33</v>
      </c>
      <c r="P40" s="65"/>
    </row>
    <row r="41" spans="1:20" ht="15.75" x14ac:dyDescent="0.2">
      <c r="B41" s="44" t="s">
        <v>15</v>
      </c>
      <c r="C41" s="45">
        <v>0</v>
      </c>
      <c r="D41" s="46">
        <v>0</v>
      </c>
      <c r="G41" s="6"/>
      <c r="H41" s="44" t="s">
        <v>15</v>
      </c>
      <c r="I41" s="45">
        <v>0</v>
      </c>
      <c r="J41" s="46">
        <v>0</v>
      </c>
      <c r="L41" s="7"/>
      <c r="M41" s="6"/>
      <c r="N41" s="44" t="s">
        <v>15</v>
      </c>
      <c r="O41" s="47">
        <v>0</v>
      </c>
      <c r="P41" s="48">
        <v>0</v>
      </c>
    </row>
    <row r="42" spans="1:20" ht="25.5" x14ac:dyDescent="0.2">
      <c r="B42" s="18" t="s">
        <v>16</v>
      </c>
      <c r="C42" s="49">
        <f>+D11*0</f>
        <v>0</v>
      </c>
      <c r="D42" s="50">
        <v>0</v>
      </c>
      <c r="G42" s="86" t="s">
        <v>39</v>
      </c>
      <c r="H42" s="18" t="s">
        <v>17</v>
      </c>
      <c r="I42" s="49">
        <f>+J11*0</f>
        <v>0</v>
      </c>
      <c r="J42" s="50">
        <v>0</v>
      </c>
      <c r="L42" s="7"/>
      <c r="M42" s="86" t="s">
        <v>39</v>
      </c>
      <c r="N42" s="18" t="s">
        <v>16</v>
      </c>
      <c r="O42" s="49">
        <f t="shared" ref="O42" si="2">+C42+I42</f>
        <v>0</v>
      </c>
      <c r="P42" s="50">
        <v>0</v>
      </c>
    </row>
    <row r="43" spans="1:20" ht="15.75" x14ac:dyDescent="0.25">
      <c r="C43" s="24">
        <f>SUM(C41:C42)</f>
        <v>0</v>
      </c>
      <c r="D43" s="25">
        <v>0</v>
      </c>
      <c r="G43" s="6"/>
      <c r="I43" s="24">
        <f>SUM(I41:I42)</f>
        <v>0</v>
      </c>
      <c r="J43" s="25">
        <v>0</v>
      </c>
      <c r="L43" s="7"/>
      <c r="M43" s="6"/>
      <c r="O43" s="24">
        <f>SUM(O41:O42)</f>
        <v>0</v>
      </c>
      <c r="P43" s="25">
        <v>0</v>
      </c>
    </row>
    <row r="45" spans="1:20" x14ac:dyDescent="0.2">
      <c r="R45" s="7"/>
    </row>
    <row r="46" spans="1:20" x14ac:dyDescent="0.2">
      <c r="R46" s="7"/>
    </row>
    <row r="47" spans="1:20" x14ac:dyDescent="0.2">
      <c r="R47" s="7"/>
    </row>
    <row r="48" spans="1:20" x14ac:dyDescent="0.2">
      <c r="R48" s="7"/>
    </row>
    <row r="52" spans="1:20" s="7" customFormat="1" x14ac:dyDescent="0.2">
      <c r="A52" s="6"/>
      <c r="B52" s="42"/>
      <c r="E52" s="43"/>
      <c r="H52" s="42"/>
      <c r="K52" s="43"/>
      <c r="L52" s="43"/>
      <c r="N52" s="42"/>
      <c r="O52" s="56"/>
      <c r="Q52" s="43"/>
      <c r="R52" s="6"/>
      <c r="S52" s="6"/>
      <c r="T52" s="6"/>
    </row>
    <row r="87" spans="1:20" s="43" customFormat="1" x14ac:dyDescent="0.2">
      <c r="A87" s="6"/>
      <c r="B87" s="42" t="s">
        <v>20</v>
      </c>
      <c r="C87" s="7"/>
      <c r="D87" s="7"/>
      <c r="F87" s="7"/>
      <c r="G87" s="7"/>
      <c r="H87" s="42"/>
      <c r="I87" s="7"/>
      <c r="J87" s="7"/>
      <c r="M87" s="7"/>
      <c r="N87" s="42"/>
      <c r="O87" s="7" t="s">
        <v>21</v>
      </c>
      <c r="P87" s="7" t="s">
        <v>20</v>
      </c>
      <c r="R87" s="6"/>
      <c r="S87" s="6"/>
      <c r="T87" s="6"/>
    </row>
  </sheetData>
  <mergeCells count="21">
    <mergeCell ref="C40:D40"/>
    <mergeCell ref="I40:J40"/>
    <mergeCell ref="O40:P40"/>
    <mergeCell ref="C24:D24"/>
    <mergeCell ref="I24:J24"/>
    <mergeCell ref="O24:P24"/>
    <mergeCell ref="C33:D33"/>
    <mergeCell ref="I33:J33"/>
    <mergeCell ref="O33:P33"/>
    <mergeCell ref="C7:D7"/>
    <mergeCell ref="I7:J7"/>
    <mergeCell ref="O7:P7"/>
    <mergeCell ref="C19:D19"/>
    <mergeCell ref="I19:J19"/>
    <mergeCell ref="O19:P19"/>
    <mergeCell ref="B2:Q2"/>
    <mergeCell ref="B3:Q3"/>
    <mergeCell ref="B4:Q4"/>
    <mergeCell ref="B6:E6"/>
    <mergeCell ref="H6:K6"/>
    <mergeCell ref="N6:Q6"/>
  </mergeCells>
  <conditionalFormatting sqref="C37:K38 C33:F36 H33:K34 L38:P38 L33:L37 N33:P34 M37 C8:F10 C40:F43 H8:L10 H40:L43 N40:P43 R8:R31 R45:R48 L11 C12:F31 H36:K36 I35:K35 N36:P37 O35:P35 H30:L31 I29:L29 N30:P31 O29:P29 H12:L28 N8:P28">
    <cfRule type="cellIs" dxfId="2" priority="3" operator="equal">
      <formula>0</formula>
    </cfRule>
  </conditionalFormatting>
  <conditionalFormatting sqref="R33:R38">
    <cfRule type="cellIs" dxfId="1" priority="2" operator="equal">
      <formula>0</formula>
    </cfRule>
  </conditionalFormatting>
  <conditionalFormatting sqref="C11:F11 H11:K11">
    <cfRule type="cellIs" dxfId="0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71E9-D070-42CC-A87D-D4E6D248E86C}">
  <dimension ref="B4:G13"/>
  <sheetViews>
    <sheetView showGridLines="0" zoomScale="130" zoomScaleNormal="130" workbookViewId="0">
      <selection activeCell="D18" sqref="D18:D19"/>
    </sheetView>
  </sheetViews>
  <sheetFormatPr baseColWidth="10" defaultRowHeight="12.75" x14ac:dyDescent="0.2"/>
  <cols>
    <col min="5" max="6" width="15.42578125" customWidth="1"/>
    <col min="7" max="7" width="15" customWidth="1"/>
  </cols>
  <sheetData>
    <row r="4" spans="2:7" x14ac:dyDescent="0.2">
      <c r="C4" s="79" t="s">
        <v>24</v>
      </c>
      <c r="D4" s="79"/>
      <c r="E4" s="80" t="s">
        <v>29</v>
      </c>
      <c r="F4" s="80"/>
    </row>
    <row r="5" spans="2:7" ht="27" x14ac:dyDescent="0.2">
      <c r="C5" s="79"/>
      <c r="D5" s="79"/>
      <c r="E5" s="57" t="s">
        <v>25</v>
      </c>
      <c r="F5" s="58" t="s">
        <v>26</v>
      </c>
    </row>
    <row r="6" spans="2:7" ht="21" customHeight="1" x14ac:dyDescent="0.2">
      <c r="C6" s="81" t="s">
        <v>27</v>
      </c>
      <c r="D6" s="82"/>
      <c r="E6" s="59">
        <v>3712971.2860539798</v>
      </c>
      <c r="F6" s="60">
        <v>2560885.3600253402</v>
      </c>
      <c r="G6" s="60">
        <f>+E6+F6</f>
        <v>6273856.6460793205</v>
      </c>
    </row>
    <row r="7" spans="2:7" x14ac:dyDescent="0.2">
      <c r="C7" s="61"/>
      <c r="D7" s="62"/>
      <c r="E7" s="83" t="s">
        <v>30</v>
      </c>
      <c r="F7" s="83"/>
    </row>
    <row r="8" spans="2:7" ht="23.25" customHeight="1" x14ac:dyDescent="0.2">
      <c r="B8" t="s">
        <v>32</v>
      </c>
      <c r="C8" s="81" t="s">
        <v>27</v>
      </c>
      <c r="D8" s="82"/>
      <c r="E8" s="59">
        <v>5951944.3759142803</v>
      </c>
      <c r="F8" s="60">
        <v>3604936.18012302</v>
      </c>
      <c r="G8" s="60">
        <f>+E8+F8</f>
        <v>9556880.5560372993</v>
      </c>
    </row>
    <row r="9" spans="2:7" ht="36.75" customHeight="1" x14ac:dyDescent="0.2">
      <c r="B9" t="s">
        <v>31</v>
      </c>
      <c r="C9" s="84" t="s">
        <v>28</v>
      </c>
      <c r="D9" s="85"/>
      <c r="E9" s="63">
        <v>6951944.0898603043</v>
      </c>
      <c r="F9" s="63">
        <v>4604935.8200976755</v>
      </c>
    </row>
    <row r="13" spans="2:7" x14ac:dyDescent="0.2">
      <c r="B13" t="s">
        <v>51</v>
      </c>
      <c r="C13">
        <v>16</v>
      </c>
    </row>
  </sheetData>
  <mergeCells count="6">
    <mergeCell ref="C9:D9"/>
    <mergeCell ref="C4:D5"/>
    <mergeCell ref="E4:F4"/>
    <mergeCell ref="C6:D6"/>
    <mergeCell ref="E7:F7"/>
    <mergeCell ref="C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6520-6028-4F62-9E14-0BEC3706E3E9}">
  <sheetPr codeName="Hoja38"/>
  <dimension ref="A1:T85"/>
  <sheetViews>
    <sheetView showGridLines="0" view="pageBreakPreview" topLeftCell="A11" zoomScaleNormal="100" zoomScaleSheetLayoutView="100" workbookViewId="0">
      <selection activeCell="B3" sqref="B3:Q3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15.75" x14ac:dyDescent="0.25">
      <c r="B3" s="87" t="s">
        <v>43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0</v>
      </c>
      <c r="E8" s="9" t="s">
        <v>4</v>
      </c>
      <c r="F8" s="10"/>
      <c r="G8" s="6"/>
      <c r="H8" s="8"/>
      <c r="I8" s="11">
        <v>0</v>
      </c>
      <c r="J8" s="12">
        <v>0</v>
      </c>
      <c r="K8" s="9" t="s">
        <v>4</v>
      </c>
      <c r="L8" s="10"/>
      <c r="M8" s="6"/>
      <c r="N8" s="8"/>
      <c r="O8" s="11">
        <v>0</v>
      </c>
      <c r="P8" s="12">
        <f>+D8+J8</f>
        <v>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25.5" x14ac:dyDescent="0.25">
      <c r="B11" s="8"/>
      <c r="C11" s="14">
        <v>0</v>
      </c>
      <c r="D11" s="15">
        <v>3712971</v>
      </c>
      <c r="E11" s="16" t="s">
        <v>34</v>
      </c>
      <c r="F11" s="16" t="s">
        <v>39</v>
      </c>
      <c r="G11" s="6"/>
      <c r="H11" s="8"/>
      <c r="I11" s="14">
        <v>0</v>
      </c>
      <c r="J11" s="15">
        <v>2560885</v>
      </c>
      <c r="K11" s="16" t="s">
        <v>7</v>
      </c>
      <c r="L11" s="16" t="s">
        <v>39</v>
      </c>
      <c r="M11" s="6"/>
      <c r="N11" s="8"/>
      <c r="O11" s="14">
        <v>0</v>
      </c>
      <c r="P11" s="15">
        <f t="shared" si="0"/>
        <v>6273856</v>
      </c>
      <c r="Q11" s="16" t="s">
        <v>7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449345.85326263402</v>
      </c>
      <c r="E12" s="16" t="s">
        <v>8</v>
      </c>
      <c r="F12" s="16" t="s">
        <v>36</v>
      </c>
      <c r="G12" s="6"/>
      <c r="H12" s="8"/>
      <c r="I12" s="17">
        <v>343780.94166478235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343780.94166478235</v>
      </c>
      <c r="P12" s="15">
        <f t="shared" si="0"/>
        <v>449345.85326263402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v>0</v>
      </c>
      <c r="E13" s="16"/>
      <c r="F13" s="16"/>
      <c r="G13" s="86" t="s">
        <v>40</v>
      </c>
      <c r="H13" s="18" t="s">
        <v>9</v>
      </c>
      <c r="I13" s="19">
        <v>0</v>
      </c>
      <c r="J13" s="20">
        <v>0</v>
      </c>
      <c r="K13" s="16"/>
      <c r="L13" s="16"/>
      <c r="M13" s="86" t="s">
        <v>40</v>
      </c>
      <c r="N13" s="18" t="s">
        <v>9</v>
      </c>
      <c r="O13" s="19">
        <v>0</v>
      </c>
      <c r="P13" s="20">
        <f t="shared" si="0"/>
        <v>0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v>0</v>
      </c>
      <c r="D14" s="21"/>
      <c r="E14" s="9"/>
      <c r="F14" s="10"/>
      <c r="G14" s="86" t="s">
        <v>37</v>
      </c>
      <c r="H14" s="18" t="s">
        <v>10</v>
      </c>
      <c r="I14" s="19">
        <v>0</v>
      </c>
      <c r="J14" s="21"/>
      <c r="K14" s="9"/>
      <c r="L14" s="10"/>
      <c r="M14" s="86" t="s">
        <v>37</v>
      </c>
      <c r="N14" s="18" t="s">
        <v>10</v>
      </c>
      <c r="O14" s="19">
        <v>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9"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v>0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v>0</v>
      </c>
      <c r="K16" s="9"/>
      <c r="L16" s="10"/>
      <c r="M16" s="86" t="s">
        <v>42</v>
      </c>
      <c r="N16" s="8"/>
      <c r="O16" s="22">
        <v>0</v>
      </c>
      <c r="P16" s="23">
        <f t="shared" si="0"/>
        <v>0</v>
      </c>
      <c r="Q16" s="9"/>
      <c r="R16" s="10"/>
    </row>
    <row r="17" spans="1:20" ht="16.5" customHeight="1" x14ac:dyDescent="0.25">
      <c r="B17" s="8"/>
      <c r="C17" s="24">
        <v>0</v>
      </c>
      <c r="D17" s="25">
        <f>SUM(D8:D16)</f>
        <v>5951944.0898603043</v>
      </c>
      <c r="E17" s="9"/>
      <c r="G17" s="6"/>
      <c r="H17" s="8"/>
      <c r="I17" s="24">
        <v>0</v>
      </c>
      <c r="J17" s="25">
        <f>SUM(J8:J16)-SUM(I8:I16)</f>
        <v>3604935.8200976755</v>
      </c>
      <c r="K17" s="9"/>
      <c r="L17" s="7"/>
      <c r="M17" s="6"/>
      <c r="N17" s="8"/>
      <c r="O17" s="24">
        <v>0</v>
      </c>
      <c r="P17" s="25">
        <f>SUM(P8:P16)-SUM(O8:O16)</f>
        <v>9556879.9099579789</v>
      </c>
      <c r="Q17" s="9"/>
      <c r="R17" s="7"/>
      <c r="S17" s="26" t="e">
        <v>#DIV/0!</v>
      </c>
      <c r="T17" s="13"/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0</v>
      </c>
      <c r="E20" s="9" t="s">
        <v>10</v>
      </c>
      <c r="G20" s="6"/>
      <c r="H20" s="8"/>
      <c r="I20" s="11"/>
      <c r="J20" s="12">
        <v>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ht="16.5" customHeight="1" x14ac:dyDescent="0.25">
      <c r="B23" s="8"/>
      <c r="E23" s="9"/>
      <c r="G23" s="6"/>
      <c r="H23" s="8"/>
      <c r="K23" s="9"/>
      <c r="L23" s="7"/>
      <c r="M23" s="6"/>
      <c r="N23" s="8"/>
      <c r="Q23" s="9"/>
      <c r="R23" s="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O29" si="1">+C25+I25</f>
        <v>2512448.9983601281</v>
      </c>
      <c r="P25" s="34">
        <f t="shared" ref="P25:P29" si="2">+D25+J25</f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2"/>
        <v>0</v>
      </c>
      <c r="Q26" s="9"/>
      <c r="R26" s="7"/>
    </row>
    <row r="27" spans="1:20" ht="16.5" customHeight="1" x14ac:dyDescent="0.25">
      <c r="B27" s="18" t="s">
        <v>7</v>
      </c>
      <c r="C27" s="35">
        <v>0</v>
      </c>
      <c r="D27" s="33">
        <v>0</v>
      </c>
      <c r="E27" s="9"/>
      <c r="G27" s="6"/>
      <c r="H27" s="18" t="s">
        <v>7</v>
      </c>
      <c r="I27" s="35">
        <v>0</v>
      </c>
      <c r="J27" s="33">
        <v>0</v>
      </c>
      <c r="K27" s="9"/>
      <c r="L27" s="7"/>
      <c r="M27" s="6"/>
      <c r="N27" s="18"/>
      <c r="O27" s="35">
        <f t="shared" si="1"/>
        <v>0</v>
      </c>
      <c r="P27" s="36">
        <f t="shared" si="2"/>
        <v>0</v>
      </c>
      <c r="Q27" s="9"/>
      <c r="R27" s="7"/>
    </row>
    <row r="28" spans="1:20" ht="16.5" customHeight="1" x14ac:dyDescent="0.25">
      <c r="B28" s="18" t="s">
        <v>9</v>
      </c>
      <c r="C28" s="37">
        <v>0</v>
      </c>
      <c r="D28" s="33">
        <v>0</v>
      </c>
      <c r="E28" s="9"/>
      <c r="G28" s="6"/>
      <c r="H28" s="18" t="s">
        <v>9</v>
      </c>
      <c r="I28" s="37">
        <v>0</v>
      </c>
      <c r="J28" s="33">
        <v>0</v>
      </c>
      <c r="K28" s="9"/>
      <c r="L28" s="7"/>
      <c r="M28" s="6"/>
      <c r="N28" s="18" t="s">
        <v>9</v>
      </c>
      <c r="O28" s="35">
        <f t="shared" si="1"/>
        <v>0</v>
      </c>
      <c r="P28" s="36">
        <f t="shared" si="2"/>
        <v>0</v>
      </c>
      <c r="Q28" s="9"/>
      <c r="R28" s="7"/>
    </row>
    <row r="29" spans="1:20" ht="16.5" customHeight="1" x14ac:dyDescent="0.25">
      <c r="A29" s="86" t="s">
        <v>36</v>
      </c>
      <c r="B29" s="18" t="s">
        <v>8</v>
      </c>
      <c r="C29" s="38">
        <f>+D12</f>
        <v>449345.85326263402</v>
      </c>
      <c r="D29" s="39">
        <v>0</v>
      </c>
      <c r="E29" s="9"/>
      <c r="G29" s="86" t="s">
        <v>36</v>
      </c>
      <c r="H29" s="18" t="s">
        <v>8</v>
      </c>
      <c r="I29" s="38">
        <v>0</v>
      </c>
      <c r="J29" s="39">
        <v>343780.94166478235</v>
      </c>
      <c r="K29" s="9"/>
      <c r="L29" s="7"/>
      <c r="M29" s="86" t="s">
        <v>36</v>
      </c>
      <c r="N29" s="18" t="s">
        <v>8</v>
      </c>
      <c r="O29" s="40">
        <f t="shared" si="1"/>
        <v>449345.85326263402</v>
      </c>
      <c r="P29" s="41">
        <f t="shared" si="2"/>
        <v>343780.94166478235</v>
      </c>
      <c r="Q29" s="9"/>
      <c r="R29" s="7"/>
    </row>
    <row r="30" spans="1:20" ht="16.5" customHeight="1" x14ac:dyDescent="0.25">
      <c r="B30" s="8"/>
      <c r="C30" s="24">
        <f>SUM(C25:C29)</f>
        <v>2238973.0898603043</v>
      </c>
      <c r="D30" s="25">
        <v>0</v>
      </c>
      <c r="E30" s="9"/>
      <c r="G30" s="6"/>
      <c r="H30" s="8"/>
      <c r="I30" s="24">
        <f>SUM(I25:I29)-SUM(J25:J29)</f>
        <v>1044050.8200976755</v>
      </c>
      <c r="J30" s="25">
        <v>0</v>
      </c>
      <c r="K30" s="9"/>
      <c r="L30" s="7"/>
      <c r="M30" s="6"/>
      <c r="N30" s="8"/>
      <c r="O30" s="24">
        <f>SUM(O25:O29)-SUM(P25:P29)</f>
        <v>3283023.9099579798</v>
      </c>
      <c r="P30" s="25">
        <v>0</v>
      </c>
      <c r="Q30" s="9"/>
      <c r="R30" s="7"/>
      <c r="S30" s="13"/>
    </row>
    <row r="31" spans="1:20" ht="16.5" customHeight="1" x14ac:dyDescent="0.25">
      <c r="B31" s="8"/>
      <c r="E31" s="9"/>
      <c r="G31" s="6"/>
      <c r="H31" s="8"/>
      <c r="K31" s="9"/>
      <c r="L31" s="7"/>
      <c r="M31" s="6"/>
      <c r="N31" s="8"/>
      <c r="Q31" s="9"/>
      <c r="R31" s="7"/>
    </row>
    <row r="32" spans="1:20" ht="31.5" customHeight="1" x14ac:dyDescent="0.2">
      <c r="C32" s="64" t="s">
        <v>33</v>
      </c>
      <c r="D32" s="65"/>
      <c r="G32" s="6"/>
      <c r="I32" s="64" t="s">
        <v>33</v>
      </c>
      <c r="J32" s="65"/>
      <c r="L32" s="7"/>
      <c r="M32" s="6"/>
      <c r="O32" s="64" t="s">
        <v>33</v>
      </c>
      <c r="P32" s="65"/>
      <c r="R32" s="7"/>
    </row>
    <row r="33" spans="1:18" ht="16.5" customHeight="1" x14ac:dyDescent="0.2">
      <c r="B33" s="44" t="s">
        <v>15</v>
      </c>
      <c r="C33" s="45">
        <v>0</v>
      </c>
      <c r="D33" s="46">
        <v>0</v>
      </c>
      <c r="G33" s="6"/>
      <c r="H33" s="44" t="s">
        <v>15</v>
      </c>
      <c r="I33" s="45">
        <v>0</v>
      </c>
      <c r="J33" s="46">
        <v>0</v>
      </c>
      <c r="L33" s="7"/>
      <c r="M33" s="6"/>
      <c r="N33" s="44" t="s">
        <v>15</v>
      </c>
      <c r="O33" s="47">
        <v>0</v>
      </c>
      <c r="P33" s="48">
        <v>0</v>
      </c>
      <c r="R33" s="7"/>
    </row>
    <row r="34" spans="1:18" ht="38.25" customHeight="1" x14ac:dyDescent="0.2">
      <c r="A34" s="86" t="s">
        <v>39</v>
      </c>
      <c r="B34" s="18" t="s">
        <v>16</v>
      </c>
      <c r="C34" s="49">
        <f>+D11</f>
        <v>3712971</v>
      </c>
      <c r="D34" s="50">
        <v>0</v>
      </c>
      <c r="G34" s="86" t="s">
        <v>39</v>
      </c>
      <c r="H34" s="18" t="s">
        <v>17</v>
      </c>
      <c r="I34" s="49">
        <f>+J11</f>
        <v>2560885</v>
      </c>
      <c r="J34" s="50">
        <v>0</v>
      </c>
      <c r="L34" s="7"/>
      <c r="M34" s="86" t="s">
        <v>39</v>
      </c>
      <c r="N34" s="18" t="s">
        <v>16</v>
      </c>
      <c r="O34" s="49">
        <f t="shared" ref="O34" si="3">+C34+I34</f>
        <v>6273856</v>
      </c>
      <c r="P34" s="50">
        <v>0</v>
      </c>
      <c r="R34" s="7"/>
    </row>
    <row r="35" spans="1:18" ht="16.5" customHeight="1" x14ac:dyDescent="0.25">
      <c r="C35" s="24">
        <f>SUM(C33:C34)</f>
        <v>3712971</v>
      </c>
      <c r="D35" s="25">
        <v>0</v>
      </c>
      <c r="G35" s="6"/>
      <c r="I35" s="24">
        <f>SUM(I33:I34)</f>
        <v>2560885</v>
      </c>
      <c r="J35" s="25">
        <v>0</v>
      </c>
      <c r="L35" s="7"/>
      <c r="M35" s="6"/>
      <c r="O35" s="24">
        <f>SUM(O33:O34)</f>
        <v>6273856</v>
      </c>
      <c r="P35" s="25">
        <v>0</v>
      </c>
      <c r="R35" s="7"/>
    </row>
    <row r="36" spans="1:18" ht="16.5" customHeight="1" x14ac:dyDescent="0.2">
      <c r="G36" s="6"/>
      <c r="L36" s="7"/>
      <c r="M36" s="6"/>
      <c r="R36" s="7"/>
    </row>
    <row r="37" spans="1:18" ht="13.5" x14ac:dyDescent="0.25">
      <c r="B37" s="8"/>
      <c r="C37" s="64" t="s">
        <v>18</v>
      </c>
      <c r="D37" s="65"/>
      <c r="E37" s="9"/>
      <c r="G37" s="6"/>
      <c r="H37" s="8"/>
      <c r="I37" s="64" t="s">
        <v>18</v>
      </c>
      <c r="J37" s="65"/>
      <c r="K37" s="9"/>
      <c r="L37" s="7"/>
      <c r="M37" s="6"/>
      <c r="N37" s="8"/>
      <c r="O37" s="64" t="s">
        <v>18</v>
      </c>
      <c r="P37" s="65"/>
      <c r="Q37" s="9"/>
      <c r="R37" s="7"/>
    </row>
    <row r="38" spans="1:18" ht="15.75" x14ac:dyDescent="0.25">
      <c r="B38" s="18" t="s">
        <v>19</v>
      </c>
      <c r="C38" s="45">
        <v>0</v>
      </c>
      <c r="D38" s="46">
        <v>0</v>
      </c>
      <c r="E38" s="9"/>
      <c r="G38" s="6"/>
      <c r="H38" s="18" t="s">
        <v>19</v>
      </c>
      <c r="I38" s="47">
        <v>0</v>
      </c>
      <c r="J38" s="46">
        <v>0</v>
      </c>
      <c r="K38" s="9"/>
      <c r="L38" s="7"/>
      <c r="M38" s="6"/>
      <c r="N38" s="18" t="s">
        <v>19</v>
      </c>
      <c r="O38" s="47">
        <v>0</v>
      </c>
      <c r="P38" s="48">
        <v>0</v>
      </c>
      <c r="Q38" s="9"/>
      <c r="R38" s="7"/>
    </row>
    <row r="39" spans="1:18" ht="15.75" x14ac:dyDescent="0.25">
      <c r="B39" s="18" t="s">
        <v>8</v>
      </c>
      <c r="C39" s="51">
        <v>0</v>
      </c>
      <c r="D39" s="46">
        <v>0</v>
      </c>
      <c r="E39" s="9"/>
      <c r="G39" s="6"/>
      <c r="H39" s="18" t="s">
        <v>8</v>
      </c>
      <c r="I39" s="51">
        <v>0</v>
      </c>
      <c r="J39" s="46">
        <v>0</v>
      </c>
      <c r="K39" s="9"/>
      <c r="L39" s="7"/>
      <c r="M39" s="6"/>
      <c r="N39" s="18" t="s">
        <v>8</v>
      </c>
      <c r="O39" s="51">
        <v>0</v>
      </c>
      <c r="P39" s="52">
        <v>0</v>
      </c>
      <c r="Q39" s="9"/>
      <c r="R39" s="7"/>
    </row>
    <row r="40" spans="1:18" ht="15.75" x14ac:dyDescent="0.25">
      <c r="B40" s="18" t="s">
        <v>12</v>
      </c>
      <c r="C40" s="29">
        <v>0</v>
      </c>
      <c r="D40" s="53">
        <v>0</v>
      </c>
      <c r="E40" s="9"/>
      <c r="H40" s="18" t="s">
        <v>12</v>
      </c>
      <c r="I40" s="29">
        <v>0</v>
      </c>
      <c r="J40" s="53">
        <v>0</v>
      </c>
      <c r="K40" s="9"/>
      <c r="L40" s="7"/>
      <c r="N40" s="18" t="s">
        <v>12</v>
      </c>
      <c r="O40" s="54">
        <v>0</v>
      </c>
      <c r="P40" s="55">
        <v>0</v>
      </c>
      <c r="Q40" s="9"/>
      <c r="R40" s="7"/>
    </row>
    <row r="41" spans="1:18" ht="15.75" x14ac:dyDescent="0.25">
      <c r="C41" s="24">
        <v>0</v>
      </c>
      <c r="D41" s="25">
        <v>0</v>
      </c>
      <c r="I41" s="24">
        <v>0</v>
      </c>
      <c r="J41" s="25">
        <v>0</v>
      </c>
      <c r="L41" s="7"/>
      <c r="O41" s="24">
        <v>0</v>
      </c>
      <c r="P41" s="25">
        <v>0</v>
      </c>
      <c r="R41" s="7"/>
    </row>
    <row r="50" spans="15:15" x14ac:dyDescent="0.2">
      <c r="O50" s="56"/>
    </row>
    <row r="85" spans="2:16" x14ac:dyDescent="0.2">
      <c r="B85" s="42" t="s">
        <v>20</v>
      </c>
      <c r="O85" s="7" t="s">
        <v>21</v>
      </c>
      <c r="P85" s="7" t="s">
        <v>20</v>
      </c>
    </row>
  </sheetData>
  <mergeCells count="21">
    <mergeCell ref="B2:Q2"/>
    <mergeCell ref="B3:Q3"/>
    <mergeCell ref="B4:Q4"/>
    <mergeCell ref="B6:E6"/>
    <mergeCell ref="H6:K6"/>
    <mergeCell ref="N6:Q6"/>
    <mergeCell ref="C7:D7"/>
    <mergeCell ref="I7:J7"/>
    <mergeCell ref="O7:P7"/>
    <mergeCell ref="C19:D19"/>
    <mergeCell ref="I19:J19"/>
    <mergeCell ref="O19:P19"/>
    <mergeCell ref="C37:D37"/>
    <mergeCell ref="I37:J37"/>
    <mergeCell ref="O37:P37"/>
    <mergeCell ref="C24:D24"/>
    <mergeCell ref="I24:J24"/>
    <mergeCell ref="O24:P24"/>
    <mergeCell ref="C32:D32"/>
    <mergeCell ref="I32:J32"/>
    <mergeCell ref="O32:P32"/>
  </mergeCells>
  <conditionalFormatting sqref="C40:K41 C8:F35 C37:F39 H37:K39 L41:P41 L37:L40 N37:P40 M40 H8:L35 N8:P35">
    <cfRule type="cellIs" dxfId="21" priority="2" operator="equal">
      <formula>0</formula>
    </cfRule>
  </conditionalFormatting>
  <conditionalFormatting sqref="R8:R35 R37:R41">
    <cfRule type="cellIs" dxfId="20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BABA5-EA4C-459A-B70D-1A5555AE3E42}">
  <dimension ref="A1:T85"/>
  <sheetViews>
    <sheetView showGridLines="0" view="pageBreakPreview" zoomScaleNormal="100" zoomScaleSheetLayoutView="100" workbookViewId="0">
      <selection activeCell="E24" sqref="E24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35.25" customHeight="1" x14ac:dyDescent="0.25">
      <c r="B3" s="87" t="str">
        <f>+OPCIONES!C4</f>
        <v>IMPLEMENTACION AL INICIO DEL EJERCICIO CON SERVICIOS PASADOS CON CARGO A RESULTADOS DEL EJERCICIO
Y PERDIDAS /GANANCIAS ACTUARIALES CON CARGO A RESULTADOS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0</v>
      </c>
      <c r="E8" s="9" t="s">
        <v>4</v>
      </c>
      <c r="F8" s="10"/>
      <c r="G8" s="6"/>
      <c r="H8" s="8"/>
      <c r="I8" s="11">
        <v>0</v>
      </c>
      <c r="J8" s="12">
        <v>0</v>
      </c>
      <c r="K8" s="9" t="s">
        <v>4</v>
      </c>
      <c r="L8" s="10"/>
      <c r="M8" s="6"/>
      <c r="N8" s="8"/>
      <c r="O8" s="11">
        <v>0</v>
      </c>
      <c r="P8" s="12">
        <f>+D8+J8</f>
        <v>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25.5" x14ac:dyDescent="0.25">
      <c r="B11" s="8"/>
      <c r="C11" s="14">
        <v>0</v>
      </c>
      <c r="D11" s="15">
        <v>3712971</v>
      </c>
      <c r="E11" s="16" t="s">
        <v>34</v>
      </c>
      <c r="F11" s="16" t="s">
        <v>39</v>
      </c>
      <c r="G11" s="6"/>
      <c r="H11" s="8"/>
      <c r="I11" s="14">
        <v>0</v>
      </c>
      <c r="J11" s="15">
        <v>2560885</v>
      </c>
      <c r="K11" s="16" t="s">
        <v>7</v>
      </c>
      <c r="L11" s="16" t="s">
        <v>39</v>
      </c>
      <c r="M11" s="6"/>
      <c r="N11" s="8"/>
      <c r="O11" s="14">
        <v>0</v>
      </c>
      <c r="P11" s="15">
        <f t="shared" si="0"/>
        <v>6273856</v>
      </c>
      <c r="Q11" s="16" t="s">
        <v>7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449345.85326263402</v>
      </c>
      <c r="E12" s="16" t="s">
        <v>8</v>
      </c>
      <c r="F12" s="16" t="s">
        <v>36</v>
      </c>
      <c r="G12" s="6"/>
      <c r="H12" s="8"/>
      <c r="I12" s="17">
        <v>343780.94166478235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343780.94166478235</v>
      </c>
      <c r="P12" s="15">
        <f t="shared" si="0"/>
        <v>449345.85326263402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v>0</v>
      </c>
      <c r="E13" s="16"/>
      <c r="F13" s="16"/>
      <c r="G13" s="86" t="s">
        <v>40</v>
      </c>
      <c r="H13" s="18" t="s">
        <v>9</v>
      </c>
      <c r="I13" s="19">
        <v>0</v>
      </c>
      <c r="J13" s="20">
        <v>0</v>
      </c>
      <c r="K13" s="16"/>
      <c r="L13" s="16"/>
      <c r="M13" s="86" t="s">
        <v>40</v>
      </c>
      <c r="N13" s="18" t="s">
        <v>9</v>
      </c>
      <c r="O13" s="19">
        <v>0</v>
      </c>
      <c r="P13" s="20">
        <f t="shared" si="0"/>
        <v>0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v>0</v>
      </c>
      <c r="D14" s="21"/>
      <c r="E14" s="9"/>
      <c r="F14" s="10"/>
      <c r="G14" s="86" t="s">
        <v>37</v>
      </c>
      <c r="H14" s="18" t="s">
        <v>10</v>
      </c>
      <c r="I14" s="19">
        <v>0</v>
      </c>
      <c r="J14" s="21"/>
      <c r="K14" s="9"/>
      <c r="L14" s="10"/>
      <c r="M14" s="86" t="s">
        <v>37</v>
      </c>
      <c r="N14" s="18" t="s">
        <v>10</v>
      </c>
      <c r="O14" s="19">
        <v>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9"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v>0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v>0</v>
      </c>
      <c r="K16" s="9"/>
      <c r="L16" s="10"/>
      <c r="M16" s="86" t="s">
        <v>42</v>
      </c>
      <c r="N16" s="8"/>
      <c r="O16" s="22">
        <v>0</v>
      </c>
      <c r="P16" s="23">
        <f t="shared" si="0"/>
        <v>0</v>
      </c>
      <c r="Q16" s="9"/>
      <c r="R16" s="10"/>
    </row>
    <row r="17" spans="1:20" ht="16.5" customHeight="1" x14ac:dyDescent="0.25">
      <c r="B17" s="8"/>
      <c r="C17" s="24">
        <v>0</v>
      </c>
      <c r="D17" s="25">
        <f>SUM(D8:D16)</f>
        <v>5951944.0898603043</v>
      </c>
      <c r="E17" s="9"/>
      <c r="G17" s="6"/>
      <c r="H17" s="8"/>
      <c r="I17" s="24">
        <v>0</v>
      </c>
      <c r="J17" s="25">
        <f>SUM(J8:J16)-SUM(I8:I16)</f>
        <v>3604935.8200976755</v>
      </c>
      <c r="K17" s="9"/>
      <c r="L17" s="7"/>
      <c r="M17" s="6"/>
      <c r="N17" s="8"/>
      <c r="O17" s="24">
        <v>0</v>
      </c>
      <c r="P17" s="25">
        <f>SUM(P8:P16)-SUM(O8:O16)</f>
        <v>9556879.9099579789</v>
      </c>
      <c r="Q17" s="9"/>
      <c r="R17" s="7"/>
      <c r="S17" s="26" t="e">
        <v>#DIV/0!</v>
      </c>
      <c r="T17" s="13"/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0</v>
      </c>
      <c r="E20" s="9" t="s">
        <v>10</v>
      </c>
      <c r="G20" s="6"/>
      <c r="H20" s="8"/>
      <c r="I20" s="11"/>
      <c r="J20" s="12">
        <v>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ht="16.5" customHeight="1" x14ac:dyDescent="0.25">
      <c r="B23" s="8"/>
      <c r="E23" s="9"/>
      <c r="G23" s="6"/>
      <c r="H23" s="8"/>
      <c r="K23" s="9"/>
      <c r="L23" s="7"/>
      <c r="M23" s="6"/>
      <c r="N23" s="8"/>
      <c r="Q23" s="9"/>
      <c r="R23" s="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P29" si="1">+C25+I25</f>
        <v>2512448.9983601281</v>
      </c>
      <c r="P25" s="34">
        <f t="shared" si="1"/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1"/>
        <v>0</v>
      </c>
      <c r="Q26" s="9"/>
      <c r="R26" s="7"/>
    </row>
    <row r="27" spans="1:20" ht="16.5" customHeight="1" x14ac:dyDescent="0.25">
      <c r="A27" s="86" t="s">
        <v>39</v>
      </c>
      <c r="B27" s="18" t="s">
        <v>7</v>
      </c>
      <c r="C27" s="35">
        <f>+D11</f>
        <v>3712971</v>
      </c>
      <c r="D27" s="33">
        <v>0</v>
      </c>
      <c r="E27" s="9"/>
      <c r="G27" s="86" t="s">
        <v>39</v>
      </c>
      <c r="H27" s="18" t="s">
        <v>7</v>
      </c>
      <c r="I27" s="35">
        <f>+J11</f>
        <v>2560885</v>
      </c>
      <c r="J27" s="33">
        <v>0</v>
      </c>
      <c r="K27" s="9"/>
      <c r="L27" s="7"/>
      <c r="M27" s="86" t="s">
        <v>39</v>
      </c>
      <c r="N27" s="18"/>
      <c r="O27" s="35">
        <f t="shared" si="1"/>
        <v>6273856</v>
      </c>
      <c r="P27" s="36">
        <f t="shared" si="1"/>
        <v>0</v>
      </c>
      <c r="Q27" s="9"/>
      <c r="R27" s="7"/>
    </row>
    <row r="28" spans="1:20" ht="16.5" customHeight="1" x14ac:dyDescent="0.25">
      <c r="B28" s="18" t="s">
        <v>9</v>
      </c>
      <c r="C28" s="37">
        <v>0</v>
      </c>
      <c r="D28" s="33">
        <v>0</v>
      </c>
      <c r="E28" s="9"/>
      <c r="G28" s="6"/>
      <c r="H28" s="18" t="s">
        <v>9</v>
      </c>
      <c r="I28" s="37">
        <v>0</v>
      </c>
      <c r="J28" s="33">
        <v>0</v>
      </c>
      <c r="K28" s="9"/>
      <c r="L28" s="7"/>
      <c r="M28" s="6"/>
      <c r="N28" s="18" t="s">
        <v>9</v>
      </c>
      <c r="O28" s="35">
        <f t="shared" si="1"/>
        <v>0</v>
      </c>
      <c r="P28" s="36">
        <f t="shared" si="1"/>
        <v>0</v>
      </c>
      <c r="Q28" s="9"/>
      <c r="R28" s="7"/>
    </row>
    <row r="29" spans="1:20" ht="16.5" customHeight="1" x14ac:dyDescent="0.25">
      <c r="A29" s="86" t="s">
        <v>36</v>
      </c>
      <c r="B29" s="18" t="s">
        <v>8</v>
      </c>
      <c r="C29" s="38">
        <f>+D12</f>
        <v>449345.85326263402</v>
      </c>
      <c r="D29" s="39">
        <v>0</v>
      </c>
      <c r="E29" s="9"/>
      <c r="G29" s="86" t="s">
        <v>36</v>
      </c>
      <c r="H29" s="18" t="s">
        <v>8</v>
      </c>
      <c r="I29" s="38">
        <v>0</v>
      </c>
      <c r="J29" s="39">
        <v>343780.94166478235</v>
      </c>
      <c r="K29" s="9"/>
      <c r="L29" s="7"/>
      <c r="M29" s="86" t="s">
        <v>36</v>
      </c>
      <c r="N29" s="18" t="s">
        <v>8</v>
      </c>
      <c r="O29" s="40">
        <f t="shared" si="1"/>
        <v>449345.85326263402</v>
      </c>
      <c r="P29" s="41">
        <f t="shared" si="1"/>
        <v>343780.94166478235</v>
      </c>
      <c r="Q29" s="9"/>
      <c r="R29" s="7"/>
    </row>
    <row r="30" spans="1:20" ht="16.5" customHeight="1" x14ac:dyDescent="0.25">
      <c r="B30" s="8"/>
      <c r="C30" s="24">
        <f>SUM(C25:C29)</f>
        <v>5951944.0898603043</v>
      </c>
      <c r="D30" s="25">
        <v>0</v>
      </c>
      <c r="E30" s="9"/>
      <c r="G30" s="6"/>
      <c r="H30" s="8"/>
      <c r="I30" s="24">
        <f>SUM(I25:I29)-SUM(J25:J29)</f>
        <v>3604935.8200976755</v>
      </c>
      <c r="J30" s="25">
        <v>0</v>
      </c>
      <c r="K30" s="9"/>
      <c r="L30" s="7"/>
      <c r="M30" s="6"/>
      <c r="N30" s="8"/>
      <c r="O30" s="24">
        <f>SUM(O25:O29)-SUM(P25:P29)</f>
        <v>9556879.9099579789</v>
      </c>
      <c r="P30" s="25">
        <v>0</v>
      </c>
      <c r="Q30" s="9"/>
      <c r="R30" s="7"/>
      <c r="S30" s="13"/>
    </row>
    <row r="31" spans="1:20" ht="16.5" customHeight="1" x14ac:dyDescent="0.25">
      <c r="B31" s="8"/>
      <c r="E31" s="9"/>
      <c r="G31" s="6"/>
      <c r="H31" s="8"/>
      <c r="K31" s="9"/>
      <c r="L31" s="7"/>
      <c r="M31" s="6"/>
      <c r="N31" s="8"/>
      <c r="Q31" s="9"/>
      <c r="R31" s="7"/>
    </row>
    <row r="32" spans="1:20" ht="31.5" customHeight="1" x14ac:dyDescent="0.2">
      <c r="C32" s="64" t="s">
        <v>33</v>
      </c>
      <c r="D32" s="65"/>
      <c r="G32" s="6"/>
      <c r="I32" s="64" t="s">
        <v>33</v>
      </c>
      <c r="J32" s="65"/>
      <c r="L32" s="7"/>
      <c r="M32" s="6"/>
      <c r="O32" s="64" t="s">
        <v>33</v>
      </c>
      <c r="P32" s="65"/>
      <c r="R32" s="7"/>
    </row>
    <row r="33" spans="2:18" ht="16.5" customHeight="1" x14ac:dyDescent="0.2">
      <c r="B33" s="44" t="s">
        <v>15</v>
      </c>
      <c r="C33" s="45">
        <v>0</v>
      </c>
      <c r="D33" s="46">
        <v>0</v>
      </c>
      <c r="G33" s="6"/>
      <c r="H33" s="44" t="s">
        <v>15</v>
      </c>
      <c r="I33" s="45">
        <v>0</v>
      </c>
      <c r="J33" s="46">
        <v>0</v>
      </c>
      <c r="L33" s="7"/>
      <c r="M33" s="6"/>
      <c r="N33" s="44" t="s">
        <v>15</v>
      </c>
      <c r="O33" s="47">
        <v>0</v>
      </c>
      <c r="P33" s="48">
        <v>0</v>
      </c>
      <c r="R33" s="7"/>
    </row>
    <row r="34" spans="2:18" ht="38.25" customHeight="1" x14ac:dyDescent="0.2">
      <c r="B34" s="18" t="s">
        <v>16</v>
      </c>
      <c r="C34" s="49">
        <f>+D11*0</f>
        <v>0</v>
      </c>
      <c r="D34" s="50">
        <v>0</v>
      </c>
      <c r="G34" s="86"/>
      <c r="H34" s="18" t="s">
        <v>17</v>
      </c>
      <c r="I34" s="49">
        <f>+J11*0</f>
        <v>0</v>
      </c>
      <c r="J34" s="50">
        <v>0</v>
      </c>
      <c r="L34" s="7"/>
      <c r="M34" s="86"/>
      <c r="N34" s="18" t="s">
        <v>16</v>
      </c>
      <c r="O34" s="49">
        <f t="shared" ref="O34" si="2">+C34+I34</f>
        <v>0</v>
      </c>
      <c r="P34" s="50">
        <v>0</v>
      </c>
      <c r="R34" s="7"/>
    </row>
    <row r="35" spans="2:18" ht="16.5" customHeight="1" x14ac:dyDescent="0.25">
      <c r="C35" s="24">
        <f>SUM(C33:C34)</f>
        <v>0</v>
      </c>
      <c r="D35" s="25">
        <v>0</v>
      </c>
      <c r="G35" s="6"/>
      <c r="I35" s="24">
        <f>SUM(I33:I34)</f>
        <v>0</v>
      </c>
      <c r="J35" s="25">
        <v>0</v>
      </c>
      <c r="L35" s="7"/>
      <c r="M35" s="6"/>
      <c r="O35" s="24">
        <f>SUM(O33:O34)</f>
        <v>0</v>
      </c>
      <c r="P35" s="25">
        <v>0</v>
      </c>
      <c r="R35" s="7"/>
    </row>
    <row r="36" spans="2:18" ht="16.5" customHeight="1" x14ac:dyDescent="0.2">
      <c r="G36" s="6"/>
      <c r="L36" s="7"/>
      <c r="M36" s="6"/>
      <c r="R36" s="7"/>
    </row>
    <row r="37" spans="2:18" ht="13.5" x14ac:dyDescent="0.25">
      <c r="B37" s="8"/>
      <c r="C37" s="64" t="s">
        <v>18</v>
      </c>
      <c r="D37" s="65"/>
      <c r="E37" s="9"/>
      <c r="G37" s="6"/>
      <c r="H37" s="8"/>
      <c r="I37" s="64" t="s">
        <v>18</v>
      </c>
      <c r="J37" s="65"/>
      <c r="K37" s="9"/>
      <c r="L37" s="7"/>
      <c r="M37" s="6"/>
      <c r="N37" s="8"/>
      <c r="O37" s="64" t="s">
        <v>18</v>
      </c>
      <c r="P37" s="65"/>
      <c r="Q37" s="9"/>
      <c r="R37" s="7"/>
    </row>
    <row r="38" spans="2:18" ht="15.75" x14ac:dyDescent="0.25">
      <c r="B38" s="18" t="s">
        <v>19</v>
      </c>
      <c r="C38" s="45">
        <v>0</v>
      </c>
      <c r="D38" s="46">
        <v>0</v>
      </c>
      <c r="E38" s="9"/>
      <c r="G38" s="6"/>
      <c r="H38" s="18" t="s">
        <v>19</v>
      </c>
      <c r="I38" s="47">
        <v>0</v>
      </c>
      <c r="J38" s="46">
        <v>0</v>
      </c>
      <c r="K38" s="9"/>
      <c r="L38" s="7"/>
      <c r="M38" s="6"/>
      <c r="N38" s="18" t="s">
        <v>19</v>
      </c>
      <c r="O38" s="47">
        <v>0</v>
      </c>
      <c r="P38" s="48">
        <v>0</v>
      </c>
      <c r="Q38" s="9"/>
      <c r="R38" s="7"/>
    </row>
    <row r="39" spans="2:18" ht="15.75" x14ac:dyDescent="0.25">
      <c r="B39" s="18" t="s">
        <v>8</v>
      </c>
      <c r="C39" s="51">
        <v>0</v>
      </c>
      <c r="D39" s="46">
        <v>0</v>
      </c>
      <c r="E39" s="9"/>
      <c r="G39" s="6"/>
      <c r="H39" s="18" t="s">
        <v>8</v>
      </c>
      <c r="I39" s="51">
        <v>0</v>
      </c>
      <c r="J39" s="46">
        <v>0</v>
      </c>
      <c r="K39" s="9"/>
      <c r="L39" s="7"/>
      <c r="M39" s="6"/>
      <c r="N39" s="18" t="s">
        <v>8</v>
      </c>
      <c r="O39" s="51">
        <v>0</v>
      </c>
      <c r="P39" s="52">
        <v>0</v>
      </c>
      <c r="Q39" s="9"/>
      <c r="R39" s="7"/>
    </row>
    <row r="40" spans="2:18" ht="15.75" x14ac:dyDescent="0.25">
      <c r="B40" s="18" t="s">
        <v>12</v>
      </c>
      <c r="C40" s="29">
        <v>0</v>
      </c>
      <c r="D40" s="53">
        <v>0</v>
      </c>
      <c r="E40" s="9"/>
      <c r="H40" s="18" t="s">
        <v>12</v>
      </c>
      <c r="I40" s="29">
        <v>0</v>
      </c>
      <c r="J40" s="53">
        <v>0</v>
      </c>
      <c r="K40" s="9"/>
      <c r="L40" s="7"/>
      <c r="N40" s="18" t="s">
        <v>12</v>
      </c>
      <c r="O40" s="54">
        <v>0</v>
      </c>
      <c r="P40" s="55">
        <v>0</v>
      </c>
      <c r="Q40" s="9"/>
      <c r="R40" s="7"/>
    </row>
    <row r="41" spans="2:18" ht="15.75" x14ac:dyDescent="0.25">
      <c r="C41" s="24">
        <v>0</v>
      </c>
      <c r="D41" s="25">
        <v>0</v>
      </c>
      <c r="I41" s="24">
        <v>0</v>
      </c>
      <c r="J41" s="25">
        <v>0</v>
      </c>
      <c r="L41" s="7"/>
      <c r="O41" s="24">
        <v>0</v>
      </c>
      <c r="P41" s="25">
        <v>0</v>
      </c>
      <c r="R41" s="7"/>
    </row>
    <row r="50" spans="15:15" x14ac:dyDescent="0.2">
      <c r="O50" s="56"/>
    </row>
    <row r="85" spans="2:16" x14ac:dyDescent="0.2">
      <c r="B85" s="42" t="s">
        <v>20</v>
      </c>
      <c r="O85" s="7" t="s">
        <v>21</v>
      </c>
      <c r="P85" s="7" t="s">
        <v>20</v>
      </c>
    </row>
  </sheetData>
  <mergeCells count="21">
    <mergeCell ref="C37:D37"/>
    <mergeCell ref="I37:J37"/>
    <mergeCell ref="O37:P37"/>
    <mergeCell ref="C24:D24"/>
    <mergeCell ref="I24:J24"/>
    <mergeCell ref="O24:P24"/>
    <mergeCell ref="C32:D32"/>
    <mergeCell ref="I32:J32"/>
    <mergeCell ref="O32:P32"/>
    <mergeCell ref="C7:D7"/>
    <mergeCell ref="I7:J7"/>
    <mergeCell ref="O7:P7"/>
    <mergeCell ref="C19:D19"/>
    <mergeCell ref="I19:J19"/>
    <mergeCell ref="O19:P19"/>
    <mergeCell ref="B2:Q2"/>
    <mergeCell ref="B3:Q3"/>
    <mergeCell ref="B4:Q4"/>
    <mergeCell ref="B6:E6"/>
    <mergeCell ref="H6:K6"/>
    <mergeCell ref="N6:Q6"/>
  </mergeCells>
  <conditionalFormatting sqref="C40:K41 C8:F35 C37:F39 H37:K39 L41:P41 L37:L40 N37:P40 M40 H8:L35 N8:P35">
    <cfRule type="cellIs" dxfId="19" priority="2" operator="equal">
      <formula>0</formula>
    </cfRule>
  </conditionalFormatting>
  <conditionalFormatting sqref="R8:R35 R37:R41">
    <cfRule type="cellIs" dxfId="18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FA94-3F5B-46B1-A8F1-CE16FEB6BEFE}">
  <dimension ref="A1:T85"/>
  <sheetViews>
    <sheetView showGridLines="0" view="pageBreakPreview" topLeftCell="A6" zoomScaleNormal="100" zoomScaleSheetLayoutView="100" workbookViewId="0">
      <selection activeCell="O41" sqref="O41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35.25" customHeight="1" x14ac:dyDescent="0.25">
      <c r="B3" s="87" t="str">
        <f>+OPCIONES!C5</f>
        <v>IMPLEMENTACION AL INICIO DEL EJERCICIO CON SERVICIOS PASADOS CON CARGO A UTILIDADES NETAS RETENIDAS
Y PERDIDAS /GANANCIAS ACTUARIALES CON CARGO A ORI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0</v>
      </c>
      <c r="E8" s="9" t="s">
        <v>4</v>
      </c>
      <c r="F8" s="10"/>
      <c r="G8" s="6"/>
      <c r="H8" s="8"/>
      <c r="I8" s="11">
        <v>0</v>
      </c>
      <c r="J8" s="12">
        <v>0</v>
      </c>
      <c r="K8" s="9" t="s">
        <v>4</v>
      </c>
      <c r="L8" s="10"/>
      <c r="M8" s="6"/>
      <c r="N8" s="8"/>
      <c r="O8" s="11">
        <v>0</v>
      </c>
      <c r="P8" s="12">
        <f>+D8+J8</f>
        <v>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25.5" x14ac:dyDescent="0.25">
      <c r="B11" s="8"/>
      <c r="C11" s="14">
        <v>0</v>
      </c>
      <c r="D11" s="15">
        <v>3712971</v>
      </c>
      <c r="E11" s="16" t="s">
        <v>34</v>
      </c>
      <c r="F11" s="16" t="s">
        <v>39</v>
      </c>
      <c r="G11" s="6"/>
      <c r="H11" s="8"/>
      <c r="I11" s="14">
        <v>0</v>
      </c>
      <c r="J11" s="15">
        <v>2560885</v>
      </c>
      <c r="K11" s="16" t="s">
        <v>7</v>
      </c>
      <c r="L11" s="16" t="s">
        <v>39</v>
      </c>
      <c r="M11" s="6"/>
      <c r="N11" s="8"/>
      <c r="O11" s="14">
        <v>0</v>
      </c>
      <c r="P11" s="15">
        <f t="shared" si="0"/>
        <v>6273856</v>
      </c>
      <c r="Q11" s="16" t="s">
        <v>7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449345.85326263402</v>
      </c>
      <c r="E12" s="16" t="s">
        <v>8</v>
      </c>
      <c r="F12" s="16" t="s">
        <v>36</v>
      </c>
      <c r="G12" s="6"/>
      <c r="H12" s="8"/>
      <c r="I12" s="17">
        <v>343780.94166478235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343780.94166478235</v>
      </c>
      <c r="P12" s="15">
        <f t="shared" si="0"/>
        <v>449345.85326263402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v>0</v>
      </c>
      <c r="E13" s="16"/>
      <c r="F13" s="16"/>
      <c r="G13" s="86" t="s">
        <v>40</v>
      </c>
      <c r="H13" s="18" t="s">
        <v>9</v>
      </c>
      <c r="I13" s="19">
        <v>0</v>
      </c>
      <c r="J13" s="20">
        <v>0</v>
      </c>
      <c r="K13" s="16"/>
      <c r="L13" s="16"/>
      <c r="M13" s="86" t="s">
        <v>40</v>
      </c>
      <c r="N13" s="18" t="s">
        <v>9</v>
      </c>
      <c r="O13" s="19">
        <v>0</v>
      </c>
      <c r="P13" s="20">
        <f t="shared" si="0"/>
        <v>0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v>0</v>
      </c>
      <c r="D14" s="21"/>
      <c r="E14" s="9"/>
      <c r="F14" s="10"/>
      <c r="G14" s="86" t="s">
        <v>37</v>
      </c>
      <c r="H14" s="18" t="s">
        <v>10</v>
      </c>
      <c r="I14" s="19">
        <v>0</v>
      </c>
      <c r="J14" s="21"/>
      <c r="K14" s="9"/>
      <c r="L14" s="10"/>
      <c r="M14" s="86" t="s">
        <v>37</v>
      </c>
      <c r="N14" s="18" t="s">
        <v>10</v>
      </c>
      <c r="O14" s="19">
        <v>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9"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v>0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v>0</v>
      </c>
      <c r="K16" s="9"/>
      <c r="L16" s="10"/>
      <c r="M16" s="86" t="s">
        <v>42</v>
      </c>
      <c r="N16" s="8"/>
      <c r="O16" s="22">
        <v>0</v>
      </c>
      <c r="P16" s="23">
        <f t="shared" si="0"/>
        <v>0</v>
      </c>
      <c r="Q16" s="9"/>
      <c r="R16" s="10"/>
    </row>
    <row r="17" spans="1:20" ht="16.5" customHeight="1" x14ac:dyDescent="0.25">
      <c r="B17" s="8"/>
      <c r="C17" s="24">
        <v>0</v>
      </c>
      <c r="D17" s="25">
        <f>SUM(D8:D16)</f>
        <v>5951944.0898603043</v>
      </c>
      <c r="E17" s="9"/>
      <c r="G17" s="6"/>
      <c r="H17" s="8"/>
      <c r="I17" s="24">
        <v>0</v>
      </c>
      <c r="J17" s="25">
        <f>SUM(J8:J16)-SUM(I8:I16)</f>
        <v>3604935.8200976755</v>
      </c>
      <c r="K17" s="9"/>
      <c r="L17" s="7"/>
      <c r="M17" s="6"/>
      <c r="N17" s="8"/>
      <c r="O17" s="24">
        <v>0</v>
      </c>
      <c r="P17" s="25">
        <f>SUM(P8:P16)-SUM(O8:O16)</f>
        <v>9556879.9099579789</v>
      </c>
      <c r="Q17" s="9"/>
      <c r="R17" s="7"/>
      <c r="S17" s="26" t="e">
        <v>#DIV/0!</v>
      </c>
      <c r="T17" s="13"/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0</v>
      </c>
      <c r="E20" s="9" t="s">
        <v>10</v>
      </c>
      <c r="G20" s="6"/>
      <c r="H20" s="8"/>
      <c r="I20" s="11"/>
      <c r="J20" s="12">
        <v>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ht="16.5" customHeight="1" x14ac:dyDescent="0.25">
      <c r="B23" s="8"/>
      <c r="E23" s="9"/>
      <c r="G23" s="6"/>
      <c r="H23" s="8"/>
      <c r="K23" s="9"/>
      <c r="L23" s="7"/>
      <c r="M23" s="6"/>
      <c r="N23" s="8"/>
      <c r="Q23" s="9"/>
      <c r="R23" s="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P29" si="1">+C25+I25</f>
        <v>2512448.9983601281</v>
      </c>
      <c r="P25" s="34">
        <f t="shared" si="1"/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1"/>
        <v>0</v>
      </c>
      <c r="Q26" s="9"/>
      <c r="R26" s="7"/>
    </row>
    <row r="27" spans="1:20" ht="16.5" customHeight="1" x14ac:dyDescent="0.25">
      <c r="B27" s="18" t="s">
        <v>7</v>
      </c>
      <c r="C27" s="35">
        <v>0</v>
      </c>
      <c r="D27" s="33">
        <v>0</v>
      </c>
      <c r="E27" s="9"/>
      <c r="G27" s="6"/>
      <c r="H27" s="18" t="s">
        <v>7</v>
      </c>
      <c r="I27" s="35">
        <v>0</v>
      </c>
      <c r="J27" s="33">
        <v>0</v>
      </c>
      <c r="K27" s="9"/>
      <c r="L27" s="7"/>
      <c r="M27" s="6"/>
      <c r="N27" s="18"/>
      <c r="O27" s="35">
        <f t="shared" si="1"/>
        <v>0</v>
      </c>
      <c r="P27" s="36">
        <f t="shared" si="1"/>
        <v>0</v>
      </c>
      <c r="Q27" s="9"/>
      <c r="R27" s="7"/>
    </row>
    <row r="28" spans="1:20" ht="16.5" customHeight="1" x14ac:dyDescent="0.25">
      <c r="B28" s="18" t="s">
        <v>9</v>
      </c>
      <c r="C28" s="37">
        <v>0</v>
      </c>
      <c r="D28" s="33">
        <v>0</v>
      </c>
      <c r="E28" s="9"/>
      <c r="G28" s="6"/>
      <c r="H28" s="18" t="s">
        <v>9</v>
      </c>
      <c r="I28" s="37">
        <v>0</v>
      </c>
      <c r="J28" s="33">
        <v>0</v>
      </c>
      <c r="K28" s="9"/>
      <c r="L28" s="7"/>
      <c r="M28" s="6"/>
      <c r="N28" s="18" t="s">
        <v>9</v>
      </c>
      <c r="O28" s="35">
        <f t="shared" si="1"/>
        <v>0</v>
      </c>
      <c r="P28" s="36">
        <f t="shared" si="1"/>
        <v>0</v>
      </c>
      <c r="Q28" s="9"/>
      <c r="R28" s="7"/>
    </row>
    <row r="29" spans="1:20" ht="16.5" customHeight="1" x14ac:dyDescent="0.25">
      <c r="A29" s="86"/>
      <c r="B29" s="18" t="s">
        <v>8</v>
      </c>
      <c r="C29" s="38">
        <f>+D12*0</f>
        <v>0</v>
      </c>
      <c r="D29" s="39">
        <v>0</v>
      </c>
      <c r="E29" s="9"/>
      <c r="G29" s="86" t="s">
        <v>36</v>
      </c>
      <c r="H29" s="18" t="s">
        <v>8</v>
      </c>
      <c r="I29" s="38">
        <v>0</v>
      </c>
      <c r="J29" s="39">
        <v>343780.94166478235</v>
      </c>
      <c r="K29" s="9"/>
      <c r="L29" s="7"/>
      <c r="M29" s="86" t="s">
        <v>36</v>
      </c>
      <c r="N29" s="18" t="s">
        <v>8</v>
      </c>
      <c r="O29" s="40">
        <f t="shared" si="1"/>
        <v>0</v>
      </c>
      <c r="P29" s="41">
        <f t="shared" si="1"/>
        <v>343780.94166478235</v>
      </c>
      <c r="Q29" s="9"/>
      <c r="R29" s="7"/>
    </row>
    <row r="30" spans="1:20" ht="16.5" customHeight="1" x14ac:dyDescent="0.25">
      <c r="B30" s="8"/>
      <c r="C30" s="24">
        <f>SUM(C25:C29)</f>
        <v>1789627.2365976702</v>
      </c>
      <c r="D30" s="25">
        <v>0</v>
      </c>
      <c r="E30" s="9"/>
      <c r="G30" s="6"/>
      <c r="H30" s="8"/>
      <c r="I30" s="24">
        <f>SUM(I25:I29)-SUM(J25:J29)</f>
        <v>1044050.8200976755</v>
      </c>
      <c r="J30" s="25">
        <v>0</v>
      </c>
      <c r="K30" s="9"/>
      <c r="L30" s="7"/>
      <c r="M30" s="6"/>
      <c r="N30" s="8"/>
      <c r="O30" s="24">
        <f>SUM(O25:O29)-SUM(P25:P29)</f>
        <v>2833678.0566953458</v>
      </c>
      <c r="P30" s="25">
        <v>0</v>
      </c>
      <c r="Q30" s="9"/>
      <c r="R30" s="7"/>
      <c r="S30" s="13"/>
    </row>
    <row r="31" spans="1:20" ht="16.5" customHeight="1" x14ac:dyDescent="0.25">
      <c r="B31" s="8"/>
      <c r="E31" s="9"/>
      <c r="G31" s="6"/>
      <c r="H31" s="8"/>
      <c r="K31" s="9"/>
      <c r="L31" s="7"/>
      <c r="M31" s="6"/>
      <c r="N31" s="8"/>
      <c r="Q31" s="9"/>
      <c r="R31" s="7"/>
    </row>
    <row r="32" spans="1:20" ht="31.5" customHeight="1" x14ac:dyDescent="0.2">
      <c r="C32" s="64" t="s">
        <v>33</v>
      </c>
      <c r="D32" s="65"/>
      <c r="G32" s="6"/>
      <c r="I32" s="64" t="s">
        <v>33</v>
      </c>
      <c r="J32" s="65"/>
      <c r="L32" s="7"/>
      <c r="M32" s="6"/>
      <c r="O32" s="64" t="s">
        <v>33</v>
      </c>
      <c r="P32" s="65"/>
      <c r="R32" s="7"/>
    </row>
    <row r="33" spans="1:18" ht="16.5" customHeight="1" x14ac:dyDescent="0.2">
      <c r="B33" s="44" t="s">
        <v>15</v>
      </c>
      <c r="C33" s="45">
        <v>0</v>
      </c>
      <c r="D33" s="46">
        <v>0</v>
      </c>
      <c r="G33" s="6"/>
      <c r="H33" s="44" t="s">
        <v>15</v>
      </c>
      <c r="I33" s="45">
        <v>0</v>
      </c>
      <c r="J33" s="46">
        <v>0</v>
      </c>
      <c r="L33" s="7"/>
      <c r="M33" s="6"/>
      <c r="N33" s="44" t="s">
        <v>15</v>
      </c>
      <c r="O33" s="47">
        <v>0</v>
      </c>
      <c r="P33" s="48">
        <v>0</v>
      </c>
      <c r="R33" s="7"/>
    </row>
    <row r="34" spans="1:18" ht="38.25" customHeight="1" x14ac:dyDescent="0.2">
      <c r="A34" s="86" t="s">
        <v>39</v>
      </c>
      <c r="B34" s="18" t="s">
        <v>16</v>
      </c>
      <c r="C34" s="49">
        <f>+D11</f>
        <v>3712971</v>
      </c>
      <c r="D34" s="50">
        <v>0</v>
      </c>
      <c r="G34" s="86" t="s">
        <v>39</v>
      </c>
      <c r="H34" s="18" t="s">
        <v>17</v>
      </c>
      <c r="I34" s="49">
        <f>+J11</f>
        <v>2560885</v>
      </c>
      <c r="J34" s="50">
        <v>0</v>
      </c>
      <c r="L34" s="7"/>
      <c r="M34" s="86" t="s">
        <v>39</v>
      </c>
      <c r="N34" s="18" t="s">
        <v>16</v>
      </c>
      <c r="O34" s="49">
        <f t="shared" ref="O34" si="2">+C34+I34</f>
        <v>6273856</v>
      </c>
      <c r="P34" s="50">
        <v>0</v>
      </c>
      <c r="R34" s="7"/>
    </row>
    <row r="35" spans="1:18" ht="16.5" customHeight="1" x14ac:dyDescent="0.25">
      <c r="C35" s="24">
        <f>SUM(C33:C34)</f>
        <v>3712971</v>
      </c>
      <c r="D35" s="25">
        <v>0</v>
      </c>
      <c r="G35" s="6"/>
      <c r="I35" s="24">
        <f>SUM(I33:I34)</f>
        <v>2560885</v>
      </c>
      <c r="J35" s="25">
        <v>0</v>
      </c>
      <c r="L35" s="7"/>
      <c r="M35" s="6"/>
      <c r="O35" s="24">
        <f>SUM(O33:O34)</f>
        <v>6273856</v>
      </c>
      <c r="P35" s="25">
        <v>0</v>
      </c>
      <c r="R35" s="7"/>
    </row>
    <row r="36" spans="1:18" ht="16.5" customHeight="1" x14ac:dyDescent="0.2">
      <c r="G36" s="6"/>
      <c r="L36" s="7"/>
      <c r="M36" s="6"/>
      <c r="R36" s="7"/>
    </row>
    <row r="37" spans="1:18" ht="13.5" x14ac:dyDescent="0.25">
      <c r="B37" s="8"/>
      <c r="C37" s="64" t="s">
        <v>18</v>
      </c>
      <c r="D37" s="65"/>
      <c r="E37" s="9"/>
      <c r="G37" s="6"/>
      <c r="H37" s="8"/>
      <c r="I37" s="64" t="s">
        <v>18</v>
      </c>
      <c r="J37" s="65"/>
      <c r="K37" s="9"/>
      <c r="L37" s="7"/>
      <c r="M37" s="6"/>
      <c r="N37" s="8"/>
      <c r="O37" s="64" t="s">
        <v>18</v>
      </c>
      <c r="P37" s="65"/>
      <c r="Q37" s="9"/>
      <c r="R37" s="7"/>
    </row>
    <row r="38" spans="1:18" ht="15.75" x14ac:dyDescent="0.25">
      <c r="B38" s="18" t="s">
        <v>19</v>
      </c>
      <c r="C38" s="45">
        <v>0</v>
      </c>
      <c r="D38" s="46">
        <v>0</v>
      </c>
      <c r="E38" s="9"/>
      <c r="G38" s="6"/>
      <c r="H38" s="18" t="s">
        <v>19</v>
      </c>
      <c r="I38" s="47">
        <v>0</v>
      </c>
      <c r="J38" s="46">
        <v>0</v>
      </c>
      <c r="K38" s="9"/>
      <c r="L38" s="7"/>
      <c r="M38" s="6"/>
      <c r="N38" s="18" t="s">
        <v>19</v>
      </c>
      <c r="O38" s="47">
        <v>0</v>
      </c>
      <c r="P38" s="48">
        <v>0</v>
      </c>
      <c r="Q38" s="9"/>
      <c r="R38" s="7"/>
    </row>
    <row r="39" spans="1:18" ht="15.75" x14ac:dyDescent="0.25">
      <c r="A39" s="86" t="s">
        <v>36</v>
      </c>
      <c r="B39" s="18" t="s">
        <v>8</v>
      </c>
      <c r="C39" s="51">
        <f>+D12</f>
        <v>449345.85326263402</v>
      </c>
      <c r="D39" s="46">
        <v>0</v>
      </c>
      <c r="E39" s="9"/>
      <c r="G39" s="6"/>
      <c r="H39" s="18" t="s">
        <v>8</v>
      </c>
      <c r="I39" s="51"/>
      <c r="J39" s="46">
        <f>+I12</f>
        <v>343780.94166478235</v>
      </c>
      <c r="K39" s="9"/>
      <c r="L39" s="7"/>
      <c r="M39" s="6"/>
      <c r="N39" s="18" t="s">
        <v>8</v>
      </c>
      <c r="O39" s="51">
        <f>+C39+I39</f>
        <v>449345.85326263402</v>
      </c>
      <c r="P39" s="52">
        <f>+D39+J39</f>
        <v>343780.94166478235</v>
      </c>
      <c r="Q39" s="9"/>
      <c r="R39" s="7"/>
    </row>
    <row r="40" spans="1:18" ht="15.75" x14ac:dyDescent="0.25">
      <c r="B40" s="18" t="s">
        <v>12</v>
      </c>
      <c r="C40" s="29">
        <v>0</v>
      </c>
      <c r="D40" s="53">
        <v>0</v>
      </c>
      <c r="E40" s="9"/>
      <c r="H40" s="18" t="s">
        <v>12</v>
      </c>
      <c r="I40" s="29">
        <v>0</v>
      </c>
      <c r="J40" s="53">
        <v>0</v>
      </c>
      <c r="K40" s="9"/>
      <c r="L40" s="7"/>
      <c r="N40" s="18" t="s">
        <v>12</v>
      </c>
      <c r="O40" s="54">
        <v>0</v>
      </c>
      <c r="P40" s="55">
        <v>0</v>
      </c>
      <c r="Q40" s="9"/>
      <c r="R40" s="7"/>
    </row>
    <row r="41" spans="1:18" ht="15.75" x14ac:dyDescent="0.25">
      <c r="C41" s="24">
        <f>SUM(C38:C40)</f>
        <v>449345.85326263402</v>
      </c>
      <c r="D41" s="25">
        <v>0</v>
      </c>
      <c r="I41" s="24">
        <v>0</v>
      </c>
      <c r="J41" s="25">
        <f>SUM(J38:J40)</f>
        <v>343780.94166478235</v>
      </c>
      <c r="L41" s="7"/>
      <c r="O41" s="24">
        <f>SUM(O38:O40)-SUM(P38:P40)</f>
        <v>105564.91159785166</v>
      </c>
      <c r="P41" s="25">
        <v>0</v>
      </c>
      <c r="R41" s="7"/>
    </row>
    <row r="50" spans="15:15" x14ac:dyDescent="0.2">
      <c r="O50" s="56"/>
    </row>
    <row r="85" spans="2:16" x14ac:dyDescent="0.2">
      <c r="B85" s="42" t="s">
        <v>20</v>
      </c>
      <c r="O85" s="7" t="s">
        <v>21</v>
      </c>
      <c r="P85" s="7" t="s">
        <v>20</v>
      </c>
    </row>
  </sheetData>
  <mergeCells count="21">
    <mergeCell ref="C37:D37"/>
    <mergeCell ref="I37:J37"/>
    <mergeCell ref="O37:P37"/>
    <mergeCell ref="C24:D24"/>
    <mergeCell ref="I24:J24"/>
    <mergeCell ref="O24:P24"/>
    <mergeCell ref="C32:D32"/>
    <mergeCell ref="I32:J32"/>
    <mergeCell ref="O32:P32"/>
    <mergeCell ref="C7:D7"/>
    <mergeCell ref="I7:J7"/>
    <mergeCell ref="O7:P7"/>
    <mergeCell ref="C19:D19"/>
    <mergeCell ref="I19:J19"/>
    <mergeCell ref="O19:P19"/>
    <mergeCell ref="B2:Q2"/>
    <mergeCell ref="B3:Q3"/>
    <mergeCell ref="B4:Q4"/>
    <mergeCell ref="B6:E6"/>
    <mergeCell ref="H6:K6"/>
    <mergeCell ref="N6:Q6"/>
  </mergeCells>
  <conditionalFormatting sqref="C40:K41 C8:F35 C37:F39 H37:K39 L41:P41 L37:L40 N37:P40 M40 H8:L35 N8:P35">
    <cfRule type="cellIs" dxfId="17" priority="2" operator="equal">
      <formula>0</formula>
    </cfRule>
  </conditionalFormatting>
  <conditionalFormatting sqref="R8:R35 R37:R41">
    <cfRule type="cellIs" dxfId="16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31BD4-2486-452C-BCE8-E097D532CB40}">
  <dimension ref="A1:T85"/>
  <sheetViews>
    <sheetView showGridLines="0" view="pageBreakPreview" topLeftCell="A15" zoomScaleNormal="100" zoomScaleSheetLayoutView="100" workbookViewId="0">
      <selection activeCell="S37" sqref="S37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35.25" customHeight="1" x14ac:dyDescent="0.25">
      <c r="B3" s="87" t="str">
        <f>+OPCIONES!C6</f>
        <v>IMPLEMENTACION AL INICIO DEL EJERCICIO CON SERVICIOS PASADOS CON CARGO A RESULTADOS DEL EJERCICIO
Y PERDIDAS /GANANCIAS ACTUARIALES CON CARGO A ORI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0</v>
      </c>
      <c r="E8" s="9" t="s">
        <v>4</v>
      </c>
      <c r="F8" s="10"/>
      <c r="G8" s="6"/>
      <c r="H8" s="8"/>
      <c r="I8" s="11">
        <v>0</v>
      </c>
      <c r="J8" s="12">
        <v>0</v>
      </c>
      <c r="K8" s="9" t="s">
        <v>4</v>
      </c>
      <c r="L8" s="10"/>
      <c r="M8" s="6"/>
      <c r="N8" s="8"/>
      <c r="O8" s="11">
        <v>0</v>
      </c>
      <c r="P8" s="12">
        <f>+D8+J8</f>
        <v>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25.5" x14ac:dyDescent="0.25">
      <c r="B11" s="8"/>
      <c r="C11" s="14">
        <v>0</v>
      </c>
      <c r="D11" s="15">
        <v>3712971</v>
      </c>
      <c r="E11" s="16" t="s">
        <v>34</v>
      </c>
      <c r="F11" s="16" t="s">
        <v>39</v>
      </c>
      <c r="G11" s="6"/>
      <c r="H11" s="8"/>
      <c r="I11" s="14">
        <v>0</v>
      </c>
      <c r="J11" s="15">
        <v>2560885</v>
      </c>
      <c r="K11" s="16" t="s">
        <v>7</v>
      </c>
      <c r="L11" s="16" t="s">
        <v>39</v>
      </c>
      <c r="M11" s="6"/>
      <c r="N11" s="8"/>
      <c r="O11" s="14">
        <v>0</v>
      </c>
      <c r="P11" s="15">
        <f t="shared" si="0"/>
        <v>6273856</v>
      </c>
      <c r="Q11" s="16" t="s">
        <v>7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449345.85326263402</v>
      </c>
      <c r="E12" s="16" t="s">
        <v>8</v>
      </c>
      <c r="F12" s="16" t="s">
        <v>36</v>
      </c>
      <c r="G12" s="6"/>
      <c r="H12" s="8"/>
      <c r="I12" s="17">
        <v>343780.94166478235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343780.94166478235</v>
      </c>
      <c r="P12" s="15">
        <f t="shared" si="0"/>
        <v>449345.85326263402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v>0</v>
      </c>
      <c r="E13" s="16"/>
      <c r="F13" s="16"/>
      <c r="G13" s="86" t="s">
        <v>40</v>
      </c>
      <c r="H13" s="18" t="s">
        <v>9</v>
      </c>
      <c r="I13" s="19">
        <v>0</v>
      </c>
      <c r="J13" s="20">
        <v>0</v>
      </c>
      <c r="K13" s="16"/>
      <c r="L13" s="16"/>
      <c r="M13" s="86" t="s">
        <v>40</v>
      </c>
      <c r="N13" s="18" t="s">
        <v>9</v>
      </c>
      <c r="O13" s="19">
        <v>0</v>
      </c>
      <c r="P13" s="20">
        <f t="shared" si="0"/>
        <v>0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v>0</v>
      </c>
      <c r="D14" s="21"/>
      <c r="E14" s="9"/>
      <c r="F14" s="10"/>
      <c r="G14" s="86" t="s">
        <v>37</v>
      </c>
      <c r="H14" s="18" t="s">
        <v>10</v>
      </c>
      <c r="I14" s="19">
        <v>0</v>
      </c>
      <c r="J14" s="21"/>
      <c r="K14" s="9"/>
      <c r="L14" s="10"/>
      <c r="M14" s="86" t="s">
        <v>37</v>
      </c>
      <c r="N14" s="18" t="s">
        <v>10</v>
      </c>
      <c r="O14" s="19">
        <v>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9"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v>0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v>0</v>
      </c>
      <c r="K16" s="9"/>
      <c r="L16" s="10"/>
      <c r="M16" s="86" t="s">
        <v>42</v>
      </c>
      <c r="N16" s="8"/>
      <c r="O16" s="22">
        <v>0</v>
      </c>
      <c r="P16" s="23">
        <f t="shared" si="0"/>
        <v>0</v>
      </c>
      <c r="Q16" s="9"/>
      <c r="R16" s="10"/>
    </row>
    <row r="17" spans="1:20" ht="16.5" customHeight="1" x14ac:dyDescent="0.25">
      <c r="B17" s="8"/>
      <c r="C17" s="24">
        <v>0</v>
      </c>
      <c r="D17" s="25">
        <f>SUM(D8:D16)</f>
        <v>5951944.0898603043</v>
      </c>
      <c r="E17" s="9"/>
      <c r="G17" s="6"/>
      <c r="H17" s="8"/>
      <c r="I17" s="24">
        <v>0</v>
      </c>
      <c r="J17" s="25">
        <f>SUM(J8:J16)-SUM(I8:I16)</f>
        <v>3604935.8200976755</v>
      </c>
      <c r="K17" s="9"/>
      <c r="L17" s="7"/>
      <c r="M17" s="6"/>
      <c r="N17" s="8"/>
      <c r="O17" s="24">
        <v>0</v>
      </c>
      <c r="P17" s="25">
        <f>SUM(P8:P16)-SUM(O8:O16)</f>
        <v>9556879.9099579789</v>
      </c>
      <c r="Q17" s="9"/>
      <c r="R17" s="7"/>
      <c r="S17" s="26" t="e">
        <v>#DIV/0!</v>
      </c>
      <c r="T17" s="13"/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0</v>
      </c>
      <c r="E20" s="9" t="s">
        <v>10</v>
      </c>
      <c r="G20" s="6"/>
      <c r="H20" s="8"/>
      <c r="I20" s="11"/>
      <c r="J20" s="12">
        <v>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ht="16.5" customHeight="1" x14ac:dyDescent="0.25">
      <c r="B23" s="8"/>
      <c r="E23" s="9"/>
      <c r="G23" s="6"/>
      <c r="H23" s="8"/>
      <c r="K23" s="9"/>
      <c r="L23" s="7"/>
      <c r="M23" s="6"/>
      <c r="N23" s="8"/>
      <c r="Q23" s="9"/>
      <c r="R23" s="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P29" si="1">+C25+I25</f>
        <v>2512448.9983601281</v>
      </c>
      <c r="P25" s="34">
        <f t="shared" si="1"/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1"/>
        <v>0</v>
      </c>
      <c r="Q26" s="9"/>
      <c r="R26" s="7"/>
    </row>
    <row r="27" spans="1:20" ht="16.5" customHeight="1" x14ac:dyDescent="0.25">
      <c r="A27" s="86" t="s">
        <v>39</v>
      </c>
      <c r="B27" s="18" t="s">
        <v>7</v>
      </c>
      <c r="C27" s="35">
        <f>+D11</f>
        <v>3712971</v>
      </c>
      <c r="D27" s="33">
        <v>0</v>
      </c>
      <c r="E27" s="9"/>
      <c r="G27" s="86" t="s">
        <v>39</v>
      </c>
      <c r="H27" s="18" t="s">
        <v>7</v>
      </c>
      <c r="I27" s="35">
        <f>+J11</f>
        <v>2560885</v>
      </c>
      <c r="J27" s="33">
        <v>0</v>
      </c>
      <c r="K27" s="9"/>
      <c r="L27" s="7"/>
      <c r="M27" s="86" t="s">
        <v>39</v>
      </c>
      <c r="N27" s="18"/>
      <c r="O27" s="35">
        <f t="shared" si="1"/>
        <v>6273856</v>
      </c>
      <c r="P27" s="36">
        <f t="shared" si="1"/>
        <v>0</v>
      </c>
      <c r="Q27" s="9"/>
      <c r="R27" s="7"/>
    </row>
    <row r="28" spans="1:20" ht="16.5" customHeight="1" x14ac:dyDescent="0.25">
      <c r="B28" s="18" t="s">
        <v>9</v>
      </c>
      <c r="C28" s="37">
        <v>0</v>
      </c>
      <c r="D28" s="33">
        <v>0</v>
      </c>
      <c r="E28" s="9"/>
      <c r="G28" s="6"/>
      <c r="H28" s="18" t="s">
        <v>9</v>
      </c>
      <c r="I28" s="37">
        <v>0</v>
      </c>
      <c r="J28" s="33">
        <v>0</v>
      </c>
      <c r="K28" s="9"/>
      <c r="L28" s="7"/>
      <c r="M28" s="6"/>
      <c r="N28" s="18" t="s">
        <v>9</v>
      </c>
      <c r="O28" s="35">
        <f t="shared" si="1"/>
        <v>0</v>
      </c>
      <c r="P28" s="36">
        <f t="shared" si="1"/>
        <v>0</v>
      </c>
      <c r="Q28" s="9"/>
      <c r="R28" s="7"/>
    </row>
    <row r="29" spans="1:20" ht="16.5" customHeight="1" x14ac:dyDescent="0.25">
      <c r="A29" s="86"/>
      <c r="B29" s="18" t="s">
        <v>8</v>
      </c>
      <c r="C29" s="38">
        <f>+D12*0</f>
        <v>0</v>
      </c>
      <c r="D29" s="39">
        <v>0</v>
      </c>
      <c r="E29" s="9"/>
      <c r="G29" s="86"/>
      <c r="H29" s="18" t="s">
        <v>8</v>
      </c>
      <c r="I29" s="38">
        <v>0</v>
      </c>
      <c r="J29" s="39">
        <v>343780.94166478235</v>
      </c>
      <c r="K29" s="9"/>
      <c r="L29" s="7"/>
      <c r="M29" s="86"/>
      <c r="N29" s="18" t="s">
        <v>8</v>
      </c>
      <c r="O29" s="40">
        <f t="shared" si="1"/>
        <v>0</v>
      </c>
      <c r="P29" s="41">
        <f t="shared" si="1"/>
        <v>343780.94166478235</v>
      </c>
      <c r="Q29" s="9"/>
      <c r="R29" s="7"/>
    </row>
    <row r="30" spans="1:20" ht="16.5" customHeight="1" x14ac:dyDescent="0.25">
      <c r="B30" s="8"/>
      <c r="C30" s="24">
        <f>SUM(C25:C29)</f>
        <v>5502598.2365976702</v>
      </c>
      <c r="D30" s="25">
        <v>0</v>
      </c>
      <c r="E30" s="9"/>
      <c r="G30" s="6"/>
      <c r="H30" s="8"/>
      <c r="I30" s="24">
        <f>SUM(I25:I29)-SUM(J25:J29)</f>
        <v>3604935.8200976755</v>
      </c>
      <c r="J30" s="25">
        <v>0</v>
      </c>
      <c r="K30" s="9"/>
      <c r="L30" s="7"/>
      <c r="M30" s="6"/>
      <c r="N30" s="8"/>
      <c r="O30" s="24">
        <f>SUM(O25:O29)-SUM(P25:P29)</f>
        <v>9107534.0566953458</v>
      </c>
      <c r="P30" s="25">
        <v>0</v>
      </c>
      <c r="Q30" s="9"/>
      <c r="R30" s="7"/>
      <c r="S30" s="13"/>
    </row>
    <row r="31" spans="1:20" ht="16.5" customHeight="1" x14ac:dyDescent="0.25">
      <c r="B31" s="8"/>
      <c r="E31" s="9"/>
      <c r="G31" s="6"/>
      <c r="H31" s="8"/>
      <c r="K31" s="9"/>
      <c r="L31" s="7"/>
      <c r="M31" s="6"/>
      <c r="N31" s="8"/>
      <c r="Q31" s="9"/>
      <c r="R31" s="7"/>
    </row>
    <row r="32" spans="1:20" ht="31.5" customHeight="1" x14ac:dyDescent="0.2">
      <c r="C32" s="64" t="s">
        <v>33</v>
      </c>
      <c r="D32" s="65"/>
      <c r="G32" s="6"/>
      <c r="I32" s="64" t="s">
        <v>33</v>
      </c>
      <c r="J32" s="65"/>
      <c r="L32" s="7"/>
      <c r="M32" s="6"/>
      <c r="O32" s="64" t="s">
        <v>33</v>
      </c>
      <c r="P32" s="65"/>
      <c r="R32" s="7"/>
    </row>
    <row r="33" spans="1:18" ht="16.5" customHeight="1" x14ac:dyDescent="0.2">
      <c r="B33" s="44" t="s">
        <v>15</v>
      </c>
      <c r="C33" s="45">
        <v>0</v>
      </c>
      <c r="D33" s="46">
        <v>0</v>
      </c>
      <c r="G33" s="6"/>
      <c r="H33" s="44" t="s">
        <v>15</v>
      </c>
      <c r="I33" s="45">
        <v>0</v>
      </c>
      <c r="J33" s="46">
        <v>0</v>
      </c>
      <c r="L33" s="7"/>
      <c r="M33" s="6"/>
      <c r="N33" s="44" t="s">
        <v>15</v>
      </c>
      <c r="O33" s="47">
        <v>0</v>
      </c>
      <c r="P33" s="48">
        <v>0</v>
      </c>
      <c r="R33" s="7"/>
    </row>
    <row r="34" spans="1:18" ht="38.25" customHeight="1" x14ac:dyDescent="0.2">
      <c r="B34" s="18" t="s">
        <v>16</v>
      </c>
      <c r="C34" s="49">
        <f>+D11*0</f>
        <v>0</v>
      </c>
      <c r="D34" s="50">
        <v>0</v>
      </c>
      <c r="G34" s="86"/>
      <c r="H34" s="18" t="s">
        <v>17</v>
      </c>
      <c r="I34" s="49">
        <f>+J11*0</f>
        <v>0</v>
      </c>
      <c r="J34" s="50">
        <v>0</v>
      </c>
      <c r="L34" s="7"/>
      <c r="M34" s="86"/>
      <c r="N34" s="18" t="s">
        <v>16</v>
      </c>
      <c r="O34" s="49">
        <f t="shared" ref="O34" si="2">+C34+I34</f>
        <v>0</v>
      </c>
      <c r="P34" s="50">
        <v>0</v>
      </c>
      <c r="R34" s="7"/>
    </row>
    <row r="35" spans="1:18" ht="16.5" customHeight="1" x14ac:dyDescent="0.25">
      <c r="C35" s="24">
        <f>SUM(C33:C34)</f>
        <v>0</v>
      </c>
      <c r="D35" s="25">
        <v>0</v>
      </c>
      <c r="G35" s="6"/>
      <c r="I35" s="24">
        <f>SUM(I33:I34)</f>
        <v>0</v>
      </c>
      <c r="J35" s="25">
        <v>0</v>
      </c>
      <c r="L35" s="7"/>
      <c r="M35" s="6"/>
      <c r="O35" s="24">
        <f>SUM(O33:O34)</f>
        <v>0</v>
      </c>
      <c r="P35" s="25">
        <v>0</v>
      </c>
      <c r="R35" s="7"/>
    </row>
    <row r="36" spans="1:18" ht="16.5" customHeight="1" x14ac:dyDescent="0.2">
      <c r="G36" s="6"/>
      <c r="L36" s="7"/>
      <c r="M36" s="6"/>
      <c r="R36" s="7"/>
    </row>
    <row r="37" spans="1:18" ht="13.5" x14ac:dyDescent="0.25">
      <c r="B37" s="8"/>
      <c r="C37" s="64" t="s">
        <v>18</v>
      </c>
      <c r="D37" s="65"/>
      <c r="E37" s="9"/>
      <c r="G37" s="6"/>
      <c r="H37" s="8"/>
      <c r="I37" s="64" t="s">
        <v>18</v>
      </c>
      <c r="J37" s="65"/>
      <c r="K37" s="9"/>
      <c r="L37" s="7"/>
      <c r="M37" s="6"/>
      <c r="N37" s="8"/>
      <c r="O37" s="64" t="s">
        <v>18</v>
      </c>
      <c r="P37" s="65"/>
      <c r="Q37" s="9"/>
      <c r="R37" s="7"/>
    </row>
    <row r="38" spans="1:18" ht="15.75" x14ac:dyDescent="0.25">
      <c r="B38" s="18" t="s">
        <v>19</v>
      </c>
      <c r="C38" s="45">
        <v>0</v>
      </c>
      <c r="D38" s="46">
        <v>0</v>
      </c>
      <c r="E38" s="9"/>
      <c r="G38" s="6"/>
      <c r="H38" s="18" t="s">
        <v>19</v>
      </c>
      <c r="I38" s="47">
        <v>0</v>
      </c>
      <c r="J38" s="46">
        <v>0</v>
      </c>
      <c r="K38" s="9"/>
      <c r="L38" s="7"/>
      <c r="M38" s="6"/>
      <c r="N38" s="18" t="s">
        <v>19</v>
      </c>
      <c r="O38" s="47">
        <v>0</v>
      </c>
      <c r="P38" s="48">
        <v>0</v>
      </c>
      <c r="Q38" s="9"/>
      <c r="R38" s="7"/>
    </row>
    <row r="39" spans="1:18" ht="15.75" x14ac:dyDescent="0.25">
      <c r="A39" s="86" t="s">
        <v>36</v>
      </c>
      <c r="B39" s="18" t="s">
        <v>8</v>
      </c>
      <c r="C39" s="51">
        <f>+D12</f>
        <v>449345.85326263402</v>
      </c>
      <c r="D39" s="46">
        <v>0</v>
      </c>
      <c r="E39" s="9"/>
      <c r="G39" s="86" t="s">
        <v>36</v>
      </c>
      <c r="H39" s="18" t="s">
        <v>8</v>
      </c>
      <c r="I39" s="51">
        <v>0</v>
      </c>
      <c r="J39" s="46">
        <f>+I12</f>
        <v>343780.94166478235</v>
      </c>
      <c r="K39" s="9"/>
      <c r="L39" s="7"/>
      <c r="M39" s="86" t="s">
        <v>36</v>
      </c>
      <c r="N39" s="18" t="s">
        <v>8</v>
      </c>
      <c r="O39" s="51">
        <f>+C39+I39</f>
        <v>449345.85326263402</v>
      </c>
      <c r="P39" s="52">
        <f>+D39+J39</f>
        <v>343780.94166478235</v>
      </c>
      <c r="Q39" s="9"/>
      <c r="R39" s="7"/>
    </row>
    <row r="40" spans="1:18" ht="15.75" x14ac:dyDescent="0.25">
      <c r="B40" s="18" t="s">
        <v>12</v>
      </c>
      <c r="C40" s="29">
        <v>0</v>
      </c>
      <c r="D40" s="53">
        <v>0</v>
      </c>
      <c r="E40" s="9"/>
      <c r="H40" s="18" t="s">
        <v>12</v>
      </c>
      <c r="I40" s="29">
        <v>0</v>
      </c>
      <c r="J40" s="53">
        <v>0</v>
      </c>
      <c r="K40" s="9"/>
      <c r="L40" s="7"/>
      <c r="N40" s="18" t="s">
        <v>12</v>
      </c>
      <c r="O40" s="54">
        <v>0</v>
      </c>
      <c r="P40" s="55">
        <v>0</v>
      </c>
      <c r="Q40" s="9"/>
      <c r="R40" s="7"/>
    </row>
    <row r="41" spans="1:18" ht="15.75" x14ac:dyDescent="0.25">
      <c r="C41" s="24">
        <f>SUM(C38:C40)-SUM(D38:D40)</f>
        <v>449345.85326263402</v>
      </c>
      <c r="D41" s="25">
        <v>0</v>
      </c>
      <c r="I41" s="24">
        <v>0</v>
      </c>
      <c r="J41" s="25">
        <f>SUM(J38:J40)-SUM(I38:I40)</f>
        <v>343780.94166478235</v>
      </c>
      <c r="L41" s="7"/>
      <c r="O41" s="24">
        <f>SUM(O38:O40)-SUM(P38:P40)</f>
        <v>105564.91159785166</v>
      </c>
      <c r="P41" s="25">
        <v>0</v>
      </c>
      <c r="R41" s="7"/>
    </row>
    <row r="50" spans="15:15" x14ac:dyDescent="0.2">
      <c r="O50" s="56"/>
    </row>
    <row r="85" spans="2:16" x14ac:dyDescent="0.2">
      <c r="B85" s="42" t="s">
        <v>20</v>
      </c>
      <c r="O85" s="7" t="s">
        <v>21</v>
      </c>
      <c r="P85" s="7" t="s">
        <v>20</v>
      </c>
    </row>
  </sheetData>
  <mergeCells count="21">
    <mergeCell ref="C37:D37"/>
    <mergeCell ref="I37:J37"/>
    <mergeCell ref="O37:P37"/>
    <mergeCell ref="C24:D24"/>
    <mergeCell ref="I24:J24"/>
    <mergeCell ref="O24:P24"/>
    <mergeCell ref="C32:D32"/>
    <mergeCell ref="I32:J32"/>
    <mergeCell ref="O32:P32"/>
    <mergeCell ref="C7:D7"/>
    <mergeCell ref="I7:J7"/>
    <mergeCell ref="O7:P7"/>
    <mergeCell ref="C19:D19"/>
    <mergeCell ref="I19:J19"/>
    <mergeCell ref="O19:P19"/>
    <mergeCell ref="B2:Q2"/>
    <mergeCell ref="B3:Q3"/>
    <mergeCell ref="B4:Q4"/>
    <mergeCell ref="B6:E6"/>
    <mergeCell ref="H6:K6"/>
    <mergeCell ref="N6:Q6"/>
  </mergeCells>
  <conditionalFormatting sqref="C40:K41 C8:F35 C37:F39 H37:K39 L41:N41 L37:L40 N37:P40 M40 H8:L35 N8:P35 P41">
    <cfRule type="cellIs" dxfId="15" priority="3" operator="equal">
      <formula>0</formula>
    </cfRule>
  </conditionalFormatting>
  <conditionalFormatting sqref="R8:R35 R37:R41">
    <cfRule type="cellIs" dxfId="14" priority="2" operator="equal">
      <formula>0</formula>
    </cfRule>
  </conditionalFormatting>
  <conditionalFormatting sqref="O41">
    <cfRule type="cellIs" dxfId="13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350C-8D56-4FCC-A77F-A7EDFCAB29B4}">
  <dimension ref="A1:T85"/>
  <sheetViews>
    <sheetView showGridLines="0" view="pageBreakPreview" topLeftCell="A11" zoomScale="90" zoomScaleNormal="100" zoomScaleSheetLayoutView="90" workbookViewId="0">
      <selection activeCell="K36" sqref="K36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35.25" customHeight="1" x14ac:dyDescent="0.25">
      <c r="B3" s="87" t="str">
        <f>+OPCIONES!C7</f>
        <v>RECOCOIMIENTO DR SERVICIOS PASADOS CON CARGO A RESULTADOS
Y PERDIDAS /GANANCIAS ACTUARIALES CON CARGO A ORI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2500000</v>
      </c>
      <c r="E8" s="9" t="s">
        <v>4</v>
      </c>
      <c r="F8" s="10"/>
      <c r="G8" s="6"/>
      <c r="H8" s="8"/>
      <c r="I8" s="11">
        <v>0</v>
      </c>
      <c r="J8" s="12">
        <v>1500000</v>
      </c>
      <c r="K8" s="9" t="s">
        <v>4</v>
      </c>
      <c r="L8" s="10"/>
      <c r="M8" s="6"/>
      <c r="N8" s="8"/>
      <c r="O8" s="11">
        <v>0</v>
      </c>
      <c r="P8" s="12">
        <f>+D8+J8</f>
        <v>4000000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25.5" x14ac:dyDescent="0.25">
      <c r="B11" s="8"/>
      <c r="C11" s="14">
        <v>0</v>
      </c>
      <c r="D11" s="15">
        <v>500000</v>
      </c>
      <c r="E11" s="16" t="s">
        <v>34</v>
      </c>
      <c r="F11" s="16" t="s">
        <v>39</v>
      </c>
      <c r="G11" s="6"/>
      <c r="H11" s="8"/>
      <c r="I11" s="14">
        <v>0</v>
      </c>
      <c r="J11" s="15">
        <v>600000</v>
      </c>
      <c r="K11" s="16" t="s">
        <v>7</v>
      </c>
      <c r="L11" s="16" t="s">
        <v>39</v>
      </c>
      <c r="M11" s="6"/>
      <c r="N11" s="8"/>
      <c r="O11" s="14">
        <v>0</v>
      </c>
      <c r="P11" s="15">
        <f t="shared" si="0"/>
        <v>1100000</v>
      </c>
      <c r="Q11" s="16" t="s">
        <v>7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200000</v>
      </c>
      <c r="E12" s="16" t="s">
        <v>8</v>
      </c>
      <c r="F12" s="16" t="s">
        <v>36</v>
      </c>
      <c r="G12" s="6"/>
      <c r="H12" s="8"/>
      <c r="I12" s="17">
        <v>100000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100000</v>
      </c>
      <c r="P12" s="15">
        <f t="shared" si="0"/>
        <v>200000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f>+C28</f>
        <v>28084.115828914626</v>
      </c>
      <c r="E13" s="16"/>
      <c r="F13" s="16"/>
      <c r="G13" s="86" t="s">
        <v>40</v>
      </c>
      <c r="H13" s="18" t="s">
        <v>9</v>
      </c>
      <c r="I13" s="19">
        <f>+J28</f>
        <v>21486.308854048897</v>
      </c>
      <c r="J13" s="20">
        <v>0</v>
      </c>
      <c r="K13" s="16"/>
      <c r="L13" s="16"/>
      <c r="M13" s="86" t="s">
        <v>40</v>
      </c>
      <c r="N13" s="18" t="s">
        <v>9</v>
      </c>
      <c r="O13" s="19">
        <v>0</v>
      </c>
      <c r="P13" s="20">
        <f t="shared" si="0"/>
        <v>28084.115828914626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v>0</v>
      </c>
      <c r="D14" s="21"/>
      <c r="E14" s="9"/>
      <c r="F14" s="10"/>
      <c r="G14" s="86" t="s">
        <v>37</v>
      </c>
      <c r="H14" s="18" t="s">
        <v>10</v>
      </c>
      <c r="I14" s="19">
        <v>0</v>
      </c>
      <c r="J14" s="21"/>
      <c r="K14" s="9"/>
      <c r="L14" s="10"/>
      <c r="M14" s="86" t="s">
        <v>37</v>
      </c>
      <c r="N14" s="18" t="s">
        <v>10</v>
      </c>
      <c r="O14" s="19">
        <v>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9"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f>+D35</f>
        <v>28084.115828914626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f>+I35</f>
        <v>21486.308854048897</v>
      </c>
      <c r="K16" s="9"/>
      <c r="L16" s="10"/>
      <c r="M16" s="86" t="s">
        <v>42</v>
      </c>
      <c r="N16" s="8"/>
      <c r="O16" s="22">
        <v>0</v>
      </c>
      <c r="P16" s="23">
        <f t="shared" si="0"/>
        <v>21486.308854048897</v>
      </c>
      <c r="Q16" s="9"/>
      <c r="R16" s="10"/>
    </row>
    <row r="17" spans="1:20" ht="16.5" customHeight="1" x14ac:dyDescent="0.25">
      <c r="B17" s="8"/>
      <c r="C17" s="24">
        <v>0</v>
      </c>
      <c r="D17" s="25">
        <f>SUM(D8:D16)</f>
        <v>5017711.3524265848</v>
      </c>
      <c r="E17" s="9"/>
      <c r="G17" s="6"/>
      <c r="H17" s="8"/>
      <c r="I17" s="24">
        <v>0</v>
      </c>
      <c r="J17" s="25">
        <f>SUM(J8:J16)-SUM(I8:I16)</f>
        <v>3387831.7617624579</v>
      </c>
      <c r="K17" s="9"/>
      <c r="L17" s="7"/>
      <c r="M17" s="6"/>
      <c r="N17" s="8"/>
      <c r="O17" s="24">
        <v>0</v>
      </c>
      <c r="P17" s="25">
        <f>SUM(P8:P16)-SUM(O8:O16)</f>
        <v>8427029.4230430909</v>
      </c>
      <c r="Q17" s="9"/>
      <c r="R17" s="7"/>
      <c r="S17" s="26" t="e">
        <v>#DIV/0!</v>
      </c>
      <c r="T17" s="13"/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0</v>
      </c>
      <c r="E20" s="9" t="s">
        <v>10</v>
      </c>
      <c r="G20" s="6"/>
      <c r="H20" s="8"/>
      <c r="I20" s="11"/>
      <c r="J20" s="12">
        <v>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ht="16.5" customHeight="1" x14ac:dyDescent="0.25">
      <c r="B23" s="8"/>
      <c r="E23" s="9"/>
      <c r="G23" s="6"/>
      <c r="H23" s="8"/>
      <c r="K23" s="9"/>
      <c r="L23" s="7"/>
      <c r="M23" s="6"/>
      <c r="N23" s="8"/>
      <c r="Q23" s="9"/>
      <c r="R23" s="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P29" si="1">+C25+I25</f>
        <v>2512448.9983601281</v>
      </c>
      <c r="P25" s="34">
        <f t="shared" si="1"/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1"/>
        <v>0</v>
      </c>
      <c r="Q26" s="9"/>
      <c r="R26" s="7"/>
    </row>
    <row r="27" spans="1:20" ht="16.5" customHeight="1" x14ac:dyDescent="0.25">
      <c r="A27" s="86" t="s">
        <v>39</v>
      </c>
      <c r="B27" s="18" t="s">
        <v>7</v>
      </c>
      <c r="C27" s="35">
        <f>+D11</f>
        <v>500000</v>
      </c>
      <c r="D27" s="33">
        <v>0</v>
      </c>
      <c r="E27" s="9"/>
      <c r="G27" s="86" t="s">
        <v>39</v>
      </c>
      <c r="H27" s="18" t="s">
        <v>7</v>
      </c>
      <c r="I27" s="35">
        <f>+J11</f>
        <v>600000</v>
      </c>
      <c r="J27" s="33">
        <v>0</v>
      </c>
      <c r="K27" s="9"/>
      <c r="L27" s="7"/>
      <c r="M27" s="6"/>
      <c r="N27" s="18"/>
      <c r="O27" s="35">
        <f t="shared" si="1"/>
        <v>1100000</v>
      </c>
      <c r="P27" s="36">
        <f t="shared" si="1"/>
        <v>0</v>
      </c>
      <c r="Q27" s="9"/>
      <c r="R27" s="7"/>
    </row>
    <row r="28" spans="1:20" ht="16.5" customHeight="1" x14ac:dyDescent="0.25">
      <c r="B28" s="18" t="s">
        <v>9</v>
      </c>
      <c r="C28" s="37">
        <f>+D35</f>
        <v>28084.115828914626</v>
      </c>
      <c r="D28" s="33">
        <v>0</v>
      </c>
      <c r="E28" s="9"/>
      <c r="G28" s="6"/>
      <c r="H28" s="18" t="s">
        <v>9</v>
      </c>
      <c r="I28" s="37">
        <f>+J13</f>
        <v>0</v>
      </c>
      <c r="J28" s="33">
        <f>+I35</f>
        <v>21486.308854048897</v>
      </c>
      <c r="K28" s="9"/>
      <c r="L28" s="7"/>
      <c r="M28" s="6"/>
      <c r="N28" s="18" t="s">
        <v>9</v>
      </c>
      <c r="O28" s="35">
        <f t="shared" si="1"/>
        <v>28084.115828914626</v>
      </c>
      <c r="P28" s="36">
        <f t="shared" si="1"/>
        <v>21486.308854048897</v>
      </c>
      <c r="Q28" s="9"/>
      <c r="R28" s="7"/>
    </row>
    <row r="29" spans="1:20" ht="16.5" customHeight="1" x14ac:dyDescent="0.25">
      <c r="A29" s="86"/>
      <c r="B29" s="18" t="s">
        <v>8</v>
      </c>
      <c r="C29" s="38">
        <f>+D12*0</f>
        <v>0</v>
      </c>
      <c r="D29" s="39">
        <v>0</v>
      </c>
      <c r="E29" s="9"/>
      <c r="G29" s="86" t="s">
        <v>36</v>
      </c>
      <c r="H29" s="18" t="s">
        <v>8</v>
      </c>
      <c r="I29" s="38">
        <v>0</v>
      </c>
      <c r="J29" s="39">
        <f>+I12*0</f>
        <v>0</v>
      </c>
      <c r="K29" s="9"/>
      <c r="L29" s="7"/>
      <c r="M29" s="86" t="s">
        <v>36</v>
      </c>
      <c r="N29" s="18" t="s">
        <v>8</v>
      </c>
      <c r="O29" s="40">
        <f t="shared" si="1"/>
        <v>0</v>
      </c>
      <c r="P29" s="41">
        <f t="shared" si="1"/>
        <v>0</v>
      </c>
      <c r="Q29" s="9"/>
      <c r="R29" s="7"/>
    </row>
    <row r="30" spans="1:20" ht="16.5" customHeight="1" x14ac:dyDescent="0.25">
      <c r="B30" s="8"/>
      <c r="C30" s="24">
        <f>SUM(C25:C29)</f>
        <v>2317711.3524265848</v>
      </c>
      <c r="D30" s="25">
        <v>0</v>
      </c>
      <c r="E30" s="9"/>
      <c r="G30" s="6"/>
      <c r="H30" s="8"/>
      <c r="I30" s="24">
        <f>SUM(I25:I29)-SUM(J25:J29)</f>
        <v>1966345.4529084091</v>
      </c>
      <c r="J30" s="25">
        <v>0</v>
      </c>
      <c r="K30" s="9"/>
      <c r="L30" s="7"/>
      <c r="M30" s="6"/>
      <c r="N30" s="8"/>
      <c r="O30" s="24">
        <f>SUM(O25:O29)-SUM(P25:P29)</f>
        <v>4284056.8053349936</v>
      </c>
      <c r="P30" s="25">
        <v>0</v>
      </c>
      <c r="Q30" s="9"/>
      <c r="R30" s="7"/>
      <c r="S30" s="13"/>
    </row>
    <row r="31" spans="1:20" ht="16.5" customHeight="1" x14ac:dyDescent="0.2">
      <c r="G31" s="6"/>
      <c r="L31" s="7"/>
      <c r="M31" s="6"/>
      <c r="R31" s="7"/>
    </row>
    <row r="32" spans="1:20" ht="31.5" customHeight="1" x14ac:dyDescent="0.25">
      <c r="B32" s="8"/>
      <c r="C32" s="64" t="s">
        <v>18</v>
      </c>
      <c r="D32" s="65"/>
      <c r="E32" s="9"/>
      <c r="G32" s="6"/>
      <c r="H32" s="8"/>
      <c r="I32" s="64" t="s">
        <v>18</v>
      </c>
      <c r="J32" s="65"/>
      <c r="K32" s="9"/>
      <c r="L32" s="7"/>
      <c r="M32" s="6"/>
      <c r="N32" s="8"/>
      <c r="O32" s="64" t="s">
        <v>18</v>
      </c>
      <c r="P32" s="65"/>
      <c r="Q32" s="9"/>
      <c r="R32" s="7"/>
    </row>
    <row r="33" spans="1:18" ht="16.5" customHeight="1" x14ac:dyDescent="0.25">
      <c r="B33" s="18" t="s">
        <v>19</v>
      </c>
      <c r="C33" s="45">
        <v>449345.85326263402</v>
      </c>
      <c r="D33" s="46">
        <v>0</v>
      </c>
      <c r="E33" s="9"/>
      <c r="G33" s="6"/>
      <c r="H33" s="18" t="s">
        <v>19</v>
      </c>
      <c r="I33" s="47">
        <v>0</v>
      </c>
      <c r="J33" s="46">
        <v>343780.94166478235</v>
      </c>
      <c r="K33" s="9"/>
      <c r="L33" s="7"/>
      <c r="M33" s="6"/>
      <c r="N33" s="18" t="s">
        <v>19</v>
      </c>
      <c r="O33" s="47">
        <v>0</v>
      </c>
      <c r="P33" s="48">
        <v>0</v>
      </c>
      <c r="Q33" s="9"/>
      <c r="R33" s="7"/>
    </row>
    <row r="34" spans="1:18" ht="38.25" customHeight="1" x14ac:dyDescent="0.25">
      <c r="A34" s="86" t="s">
        <v>36</v>
      </c>
      <c r="B34" s="18" t="s">
        <v>8</v>
      </c>
      <c r="C34" s="51">
        <f>+D12</f>
        <v>200000</v>
      </c>
      <c r="D34" s="46">
        <v>0</v>
      </c>
      <c r="E34" s="9"/>
      <c r="G34" s="6"/>
      <c r="H34" s="18" t="s">
        <v>8</v>
      </c>
      <c r="I34" s="51"/>
      <c r="J34" s="46">
        <f>+I12</f>
        <v>100000</v>
      </c>
      <c r="K34" s="9"/>
      <c r="L34" s="7"/>
      <c r="M34" s="6"/>
      <c r="N34" s="18" t="s">
        <v>8</v>
      </c>
      <c r="O34" s="51">
        <f>+C34+I34</f>
        <v>200000</v>
      </c>
      <c r="P34" s="52">
        <f>+D34+J34</f>
        <v>100000</v>
      </c>
      <c r="Q34" s="9"/>
      <c r="R34" s="7"/>
    </row>
    <row r="35" spans="1:18" ht="16.5" customHeight="1" x14ac:dyDescent="0.25">
      <c r="B35" s="18" t="s">
        <v>12</v>
      </c>
      <c r="C35" s="29">
        <v>0</v>
      </c>
      <c r="D35" s="53">
        <f>+C33/PASIVOS!C13</f>
        <v>28084.115828914626</v>
      </c>
      <c r="E35" s="9"/>
      <c r="H35" s="18" t="s">
        <v>12</v>
      </c>
      <c r="I35" s="29">
        <f>+J33/PASIVOS!C13</f>
        <v>21486.308854048897</v>
      </c>
      <c r="J35" s="53">
        <v>0</v>
      </c>
      <c r="K35" s="9"/>
      <c r="L35" s="7"/>
      <c r="N35" s="18" t="s">
        <v>12</v>
      </c>
      <c r="O35" s="54">
        <f>+C35+I35</f>
        <v>21486.308854048897</v>
      </c>
      <c r="P35" s="55">
        <f>+D35+J35</f>
        <v>28084.115828914626</v>
      </c>
      <c r="Q35" s="9"/>
      <c r="R35" s="7"/>
    </row>
    <row r="36" spans="1:18" ht="16.5" customHeight="1" x14ac:dyDescent="0.25">
      <c r="C36" s="24">
        <f>SUM(C33:C35)</f>
        <v>649345.85326263402</v>
      </c>
      <c r="D36" s="25">
        <v>0</v>
      </c>
      <c r="I36" s="24">
        <v>0</v>
      </c>
      <c r="J36" s="25">
        <f>SUM(J33:J35)</f>
        <v>443780.94166478235</v>
      </c>
      <c r="L36" s="7"/>
      <c r="O36" s="24">
        <f>SUM(O33:O35)-SUM(P33:P35)</f>
        <v>93402.193025134271</v>
      </c>
      <c r="P36" s="25">
        <v>0</v>
      </c>
      <c r="R36" s="7"/>
    </row>
    <row r="38" spans="1:18" x14ac:dyDescent="0.2">
      <c r="C38" s="64" t="s">
        <v>33</v>
      </c>
      <c r="D38" s="65"/>
      <c r="G38" s="6"/>
      <c r="I38" s="64" t="s">
        <v>33</v>
      </c>
      <c r="J38" s="65"/>
      <c r="L38" s="7"/>
      <c r="M38" s="6"/>
      <c r="O38" s="64" t="s">
        <v>33</v>
      </c>
      <c r="P38" s="65"/>
    </row>
    <row r="39" spans="1:18" ht="15.75" x14ac:dyDescent="0.2">
      <c r="B39" s="44" t="s">
        <v>15</v>
      </c>
      <c r="C39" s="45">
        <v>0</v>
      </c>
      <c r="D39" s="46">
        <v>0</v>
      </c>
      <c r="G39" s="6"/>
      <c r="H39" s="44" t="s">
        <v>15</v>
      </c>
      <c r="I39" s="45">
        <v>0</v>
      </c>
      <c r="J39" s="46">
        <v>0</v>
      </c>
      <c r="L39" s="7"/>
      <c r="M39" s="6"/>
      <c r="N39" s="44" t="s">
        <v>15</v>
      </c>
      <c r="O39" s="47">
        <v>0</v>
      </c>
      <c r="P39" s="48">
        <v>0</v>
      </c>
    </row>
    <row r="40" spans="1:18" ht="25.5" x14ac:dyDescent="0.2">
      <c r="B40" s="18" t="s">
        <v>16</v>
      </c>
      <c r="C40" s="49">
        <f>+D11*0</f>
        <v>0</v>
      </c>
      <c r="D40" s="50">
        <v>0</v>
      </c>
      <c r="G40" s="86" t="s">
        <v>39</v>
      </c>
      <c r="H40" s="18" t="s">
        <v>17</v>
      </c>
      <c r="I40" s="49">
        <f>+J11*0</f>
        <v>0</v>
      </c>
      <c r="J40" s="50">
        <v>0</v>
      </c>
      <c r="L40" s="7"/>
      <c r="M40" s="86" t="s">
        <v>39</v>
      </c>
      <c r="N40" s="18" t="s">
        <v>16</v>
      </c>
      <c r="O40" s="49">
        <f t="shared" ref="O40" si="2">+C40+I40</f>
        <v>0</v>
      </c>
      <c r="P40" s="50">
        <v>0</v>
      </c>
    </row>
    <row r="41" spans="1:18" ht="15.75" x14ac:dyDescent="0.25">
      <c r="C41" s="24">
        <f>SUM(C39:C40)</f>
        <v>0</v>
      </c>
      <c r="D41" s="25">
        <v>0</v>
      </c>
      <c r="G41" s="6"/>
      <c r="I41" s="24">
        <f>SUM(I39:I40)</f>
        <v>0</v>
      </c>
      <c r="J41" s="25">
        <v>0</v>
      </c>
      <c r="L41" s="7"/>
      <c r="M41" s="6"/>
      <c r="O41" s="24">
        <f>SUM(O39:O40)</f>
        <v>0</v>
      </c>
      <c r="P41" s="25">
        <v>0</v>
      </c>
    </row>
    <row r="43" spans="1:18" x14ac:dyDescent="0.2">
      <c r="R43" s="7"/>
    </row>
    <row r="44" spans="1:18" x14ac:dyDescent="0.2">
      <c r="R44" s="7"/>
    </row>
    <row r="45" spans="1:18" x14ac:dyDescent="0.2">
      <c r="R45" s="7"/>
    </row>
    <row r="46" spans="1:18" x14ac:dyDescent="0.2">
      <c r="R46" s="7"/>
    </row>
    <row r="50" spans="15:15" x14ac:dyDescent="0.2">
      <c r="O50" s="56"/>
    </row>
    <row r="85" spans="2:16" x14ac:dyDescent="0.2">
      <c r="B85" s="42" t="s">
        <v>20</v>
      </c>
      <c r="O85" s="7" t="s">
        <v>21</v>
      </c>
      <c r="P85" s="7" t="s">
        <v>20</v>
      </c>
    </row>
  </sheetData>
  <mergeCells count="21">
    <mergeCell ref="C32:D32"/>
    <mergeCell ref="I32:J32"/>
    <mergeCell ref="O32:P32"/>
    <mergeCell ref="C24:D24"/>
    <mergeCell ref="I24:J24"/>
    <mergeCell ref="O24:P24"/>
    <mergeCell ref="C38:D38"/>
    <mergeCell ref="I38:J38"/>
    <mergeCell ref="O38:P38"/>
    <mergeCell ref="C7:D7"/>
    <mergeCell ref="I7:J7"/>
    <mergeCell ref="O7:P7"/>
    <mergeCell ref="C19:D19"/>
    <mergeCell ref="I19:J19"/>
    <mergeCell ref="O19:P19"/>
    <mergeCell ref="B2:Q2"/>
    <mergeCell ref="B3:Q3"/>
    <mergeCell ref="B4:Q4"/>
    <mergeCell ref="B6:E6"/>
    <mergeCell ref="H6:K6"/>
    <mergeCell ref="N6:Q6"/>
  </mergeCells>
  <conditionalFormatting sqref="C35:K36 C32:F34 H32:K34 L36:P36 L32:L35 N32:P35 M35 C8:F30 C38:F41 H8:L30 H38:L41 N8:P30 N38:P41 R8:R30 R43:R46">
    <cfRule type="cellIs" dxfId="12" priority="2" operator="equal">
      <formula>0</formula>
    </cfRule>
  </conditionalFormatting>
  <conditionalFormatting sqref="R32:R36">
    <cfRule type="cellIs" dxfId="11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9948F-3EA7-45BA-A672-857081F0BC21}">
  <dimension ref="A1:T85"/>
  <sheetViews>
    <sheetView showGridLines="0" view="pageBreakPreview" zoomScale="90" zoomScaleNormal="100" zoomScaleSheetLayoutView="90" workbookViewId="0">
      <selection activeCell="U34" sqref="U34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35.25" customHeight="1" x14ac:dyDescent="0.25">
      <c r="B3" s="87" t="str">
        <f>+OPCIONES!C8</f>
        <v>RECOCOIMIENTO DR SERVICIOS PASADOS CON CARGO A RESULTADOS
Y PERDIDAS /GANANCIAS ACTUARIALES CON CARGO A RESULTADOS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2500000</v>
      </c>
      <c r="E8" s="9" t="s">
        <v>4</v>
      </c>
      <c r="F8" s="10"/>
      <c r="G8" s="6"/>
      <c r="H8" s="8"/>
      <c r="I8" s="11">
        <v>0</v>
      </c>
      <c r="J8" s="12">
        <v>1500000</v>
      </c>
      <c r="K8" s="9" t="s">
        <v>4</v>
      </c>
      <c r="L8" s="10"/>
      <c r="M8" s="6"/>
      <c r="N8" s="8"/>
      <c r="O8" s="11">
        <v>0</v>
      </c>
      <c r="P8" s="12">
        <f>+D8+J8</f>
        <v>4000000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25.5" x14ac:dyDescent="0.25">
      <c r="B11" s="8"/>
      <c r="C11" s="14">
        <v>0</v>
      </c>
      <c r="D11" s="15">
        <v>500000</v>
      </c>
      <c r="E11" s="16" t="s">
        <v>34</v>
      </c>
      <c r="F11" s="16" t="s">
        <v>39</v>
      </c>
      <c r="G11" s="6"/>
      <c r="H11" s="8"/>
      <c r="I11" s="14">
        <v>0</v>
      </c>
      <c r="J11" s="15">
        <v>600000</v>
      </c>
      <c r="K11" s="16" t="s">
        <v>7</v>
      </c>
      <c r="L11" s="16" t="s">
        <v>39</v>
      </c>
      <c r="M11" s="6"/>
      <c r="N11" s="8"/>
      <c r="O11" s="14">
        <v>0</v>
      </c>
      <c r="P11" s="15">
        <f t="shared" si="0"/>
        <v>1100000</v>
      </c>
      <c r="Q11" s="16" t="s">
        <v>7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200000</v>
      </c>
      <c r="E12" s="16" t="s">
        <v>8</v>
      </c>
      <c r="F12" s="16" t="s">
        <v>36</v>
      </c>
      <c r="G12" s="6"/>
      <c r="H12" s="8"/>
      <c r="I12" s="17">
        <v>100000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100000</v>
      </c>
      <c r="P12" s="15">
        <f t="shared" si="0"/>
        <v>200000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f>+C28</f>
        <v>0</v>
      </c>
      <c r="E13" s="16"/>
      <c r="F13" s="16"/>
      <c r="G13" s="86" t="s">
        <v>40</v>
      </c>
      <c r="H13" s="18" t="s">
        <v>9</v>
      </c>
      <c r="I13" s="19">
        <f>+J28</f>
        <v>0</v>
      </c>
      <c r="J13" s="20">
        <v>0</v>
      </c>
      <c r="K13" s="16"/>
      <c r="L13" s="16"/>
      <c r="M13" s="86" t="s">
        <v>40</v>
      </c>
      <c r="N13" s="18" t="s">
        <v>9</v>
      </c>
      <c r="O13" s="19">
        <v>0</v>
      </c>
      <c r="P13" s="20">
        <f t="shared" si="0"/>
        <v>0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v>0</v>
      </c>
      <c r="D14" s="21"/>
      <c r="E14" s="9"/>
      <c r="F14" s="10"/>
      <c r="G14" s="86" t="s">
        <v>37</v>
      </c>
      <c r="H14" s="18" t="s">
        <v>10</v>
      </c>
      <c r="I14" s="19">
        <v>0</v>
      </c>
      <c r="J14" s="21"/>
      <c r="K14" s="9"/>
      <c r="L14" s="10"/>
      <c r="M14" s="86" t="s">
        <v>37</v>
      </c>
      <c r="N14" s="18" t="s">
        <v>10</v>
      </c>
      <c r="O14" s="19">
        <v>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9"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f>+D35</f>
        <v>0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f>+I35</f>
        <v>0</v>
      </c>
      <c r="K16" s="9"/>
      <c r="L16" s="10"/>
      <c r="M16" s="86" t="s">
        <v>42</v>
      </c>
      <c r="N16" s="8"/>
      <c r="O16" s="22">
        <v>0</v>
      </c>
      <c r="P16" s="23">
        <f t="shared" si="0"/>
        <v>0</v>
      </c>
      <c r="Q16" s="9"/>
      <c r="R16" s="10"/>
    </row>
    <row r="17" spans="1:20" ht="16.5" customHeight="1" x14ac:dyDescent="0.25">
      <c r="B17" s="8"/>
      <c r="C17" s="24">
        <v>0</v>
      </c>
      <c r="D17" s="25">
        <f>SUM(D8:D16)</f>
        <v>4989627.2365976702</v>
      </c>
      <c r="E17" s="9"/>
      <c r="G17" s="6"/>
      <c r="H17" s="8"/>
      <c r="I17" s="24">
        <v>0</v>
      </c>
      <c r="J17" s="25">
        <f>SUM(J8:J16)-SUM(I8:I16)</f>
        <v>3387831.7617624579</v>
      </c>
      <c r="K17" s="9"/>
      <c r="L17" s="7"/>
      <c r="M17" s="6"/>
      <c r="N17" s="8"/>
      <c r="O17" s="24">
        <v>0</v>
      </c>
      <c r="P17" s="25">
        <f>SUM(P8:P16)-SUM(O8:O16)</f>
        <v>8377458.9983601272</v>
      </c>
      <c r="Q17" s="9"/>
      <c r="R17" s="7"/>
      <c r="S17" s="26" t="e">
        <v>#DIV/0!</v>
      </c>
      <c r="T17" s="13"/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0</v>
      </c>
      <c r="E20" s="9" t="s">
        <v>10</v>
      </c>
      <c r="G20" s="6"/>
      <c r="H20" s="8"/>
      <c r="I20" s="11"/>
      <c r="J20" s="12">
        <v>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ht="16.5" customHeight="1" x14ac:dyDescent="0.25">
      <c r="B23" s="8"/>
      <c r="E23" s="9"/>
      <c r="G23" s="6"/>
      <c r="H23" s="8"/>
      <c r="K23" s="9"/>
      <c r="L23" s="7"/>
      <c r="M23" s="6"/>
      <c r="N23" s="8"/>
      <c r="Q23" s="9"/>
      <c r="R23" s="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P29" si="1">+C25+I25</f>
        <v>2512448.9983601281</v>
      </c>
      <c r="P25" s="34">
        <f t="shared" si="1"/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1"/>
        <v>0</v>
      </c>
      <c r="Q26" s="9"/>
      <c r="R26" s="7"/>
    </row>
    <row r="27" spans="1:20" ht="16.5" customHeight="1" x14ac:dyDescent="0.25">
      <c r="A27" s="86" t="s">
        <v>39</v>
      </c>
      <c r="B27" s="18" t="s">
        <v>7</v>
      </c>
      <c r="C27" s="35">
        <f>+D11</f>
        <v>500000</v>
      </c>
      <c r="D27" s="33">
        <v>0</v>
      </c>
      <c r="E27" s="9"/>
      <c r="G27" s="86" t="s">
        <v>39</v>
      </c>
      <c r="H27" s="18" t="s">
        <v>7</v>
      </c>
      <c r="I27" s="35">
        <f>+J11</f>
        <v>600000</v>
      </c>
      <c r="J27" s="33">
        <v>0</v>
      </c>
      <c r="K27" s="9"/>
      <c r="L27" s="7"/>
      <c r="M27" s="6"/>
      <c r="N27" s="18"/>
      <c r="O27" s="35">
        <f t="shared" si="1"/>
        <v>1100000</v>
      </c>
      <c r="P27" s="36">
        <f t="shared" si="1"/>
        <v>0</v>
      </c>
      <c r="Q27" s="9"/>
      <c r="R27" s="7"/>
    </row>
    <row r="28" spans="1:20" ht="16.5" customHeight="1" x14ac:dyDescent="0.25">
      <c r="B28" s="18" t="s">
        <v>9</v>
      </c>
      <c r="C28" s="37">
        <f>+D35</f>
        <v>0</v>
      </c>
      <c r="D28" s="33">
        <v>0</v>
      </c>
      <c r="E28" s="9"/>
      <c r="G28" s="6"/>
      <c r="H28" s="18" t="s">
        <v>9</v>
      </c>
      <c r="I28" s="37">
        <f>+J13</f>
        <v>0</v>
      </c>
      <c r="J28" s="33">
        <f>+I35</f>
        <v>0</v>
      </c>
      <c r="K28" s="9"/>
      <c r="L28" s="7"/>
      <c r="M28" s="6"/>
      <c r="N28" s="18" t="s">
        <v>9</v>
      </c>
      <c r="O28" s="35">
        <f t="shared" si="1"/>
        <v>0</v>
      </c>
      <c r="P28" s="36">
        <f t="shared" si="1"/>
        <v>0</v>
      </c>
      <c r="Q28" s="9"/>
      <c r="R28" s="7"/>
    </row>
    <row r="29" spans="1:20" ht="16.5" customHeight="1" x14ac:dyDescent="0.25">
      <c r="A29" s="86" t="s">
        <v>36</v>
      </c>
      <c r="B29" s="18" t="s">
        <v>8</v>
      </c>
      <c r="C29" s="38">
        <f>+D12</f>
        <v>200000</v>
      </c>
      <c r="D29" s="39">
        <v>0</v>
      </c>
      <c r="E29" s="9"/>
      <c r="G29" s="86" t="s">
        <v>36</v>
      </c>
      <c r="H29" s="18" t="s">
        <v>8</v>
      </c>
      <c r="I29" s="38">
        <v>0</v>
      </c>
      <c r="J29" s="39">
        <f>+I12</f>
        <v>100000</v>
      </c>
      <c r="K29" s="9"/>
      <c r="L29" s="7"/>
      <c r="M29" s="86" t="s">
        <v>36</v>
      </c>
      <c r="N29" s="18" t="s">
        <v>8</v>
      </c>
      <c r="O29" s="40">
        <f t="shared" si="1"/>
        <v>200000</v>
      </c>
      <c r="P29" s="41">
        <f t="shared" si="1"/>
        <v>100000</v>
      </c>
      <c r="Q29" s="9"/>
      <c r="R29" s="7"/>
    </row>
    <row r="30" spans="1:20" ht="16.5" customHeight="1" x14ac:dyDescent="0.25">
      <c r="B30" s="8"/>
      <c r="C30" s="24">
        <f>SUM(C25:C29)</f>
        <v>2489627.2365976702</v>
      </c>
      <c r="D30" s="25">
        <v>0</v>
      </c>
      <c r="E30" s="9"/>
      <c r="G30" s="6"/>
      <c r="H30" s="8"/>
      <c r="I30" s="24">
        <f>SUM(I25:I29)-SUM(J25:J29)</f>
        <v>1887831.7617624579</v>
      </c>
      <c r="J30" s="25">
        <v>0</v>
      </c>
      <c r="K30" s="9"/>
      <c r="L30" s="7"/>
      <c r="M30" s="6"/>
      <c r="N30" s="8"/>
      <c r="O30" s="24">
        <f>SUM(O25:O29)-SUM(P25:P29)</f>
        <v>4377458.9983601281</v>
      </c>
      <c r="P30" s="25">
        <v>0</v>
      </c>
      <c r="Q30" s="9"/>
      <c r="R30" s="7"/>
      <c r="S30" s="13"/>
    </row>
    <row r="31" spans="1:20" ht="16.5" customHeight="1" x14ac:dyDescent="0.2">
      <c r="G31" s="6"/>
      <c r="L31" s="7"/>
      <c r="M31" s="6"/>
      <c r="R31" s="7"/>
    </row>
    <row r="32" spans="1:20" ht="31.5" customHeight="1" x14ac:dyDescent="0.25">
      <c r="B32" s="8"/>
      <c r="C32" s="64" t="s">
        <v>18</v>
      </c>
      <c r="D32" s="65"/>
      <c r="E32" s="9"/>
      <c r="G32" s="6"/>
      <c r="H32" s="8"/>
      <c r="I32" s="64" t="s">
        <v>18</v>
      </c>
      <c r="J32" s="65"/>
      <c r="K32" s="9"/>
      <c r="L32" s="7"/>
      <c r="M32" s="6"/>
      <c r="N32" s="8"/>
      <c r="O32" s="64" t="s">
        <v>18</v>
      </c>
      <c r="P32" s="65"/>
      <c r="Q32" s="9"/>
      <c r="R32" s="7"/>
    </row>
    <row r="33" spans="1:18" ht="16.5" customHeight="1" x14ac:dyDescent="0.25">
      <c r="B33" s="18" t="s">
        <v>19</v>
      </c>
      <c r="C33" s="45">
        <v>0</v>
      </c>
      <c r="D33" s="46">
        <v>0</v>
      </c>
      <c r="E33" s="9"/>
      <c r="G33" s="6"/>
      <c r="H33" s="18" t="s">
        <v>19</v>
      </c>
      <c r="I33" s="47">
        <v>0</v>
      </c>
      <c r="J33" s="46">
        <v>0</v>
      </c>
      <c r="K33" s="9"/>
      <c r="L33" s="7"/>
      <c r="M33" s="6"/>
      <c r="N33" s="18" t="s">
        <v>19</v>
      </c>
      <c r="O33" s="47">
        <v>0</v>
      </c>
      <c r="P33" s="48">
        <v>0</v>
      </c>
      <c r="Q33" s="9"/>
      <c r="R33" s="7"/>
    </row>
    <row r="34" spans="1:18" ht="38.25" customHeight="1" x14ac:dyDescent="0.25">
      <c r="A34" s="86"/>
      <c r="B34" s="18" t="s">
        <v>8</v>
      </c>
      <c r="C34" s="51">
        <f>+D12*0</f>
        <v>0</v>
      </c>
      <c r="D34" s="46">
        <v>0</v>
      </c>
      <c r="E34" s="9"/>
      <c r="G34" s="6"/>
      <c r="H34" s="18" t="s">
        <v>8</v>
      </c>
      <c r="I34" s="51"/>
      <c r="J34" s="46">
        <f>+I12*0</f>
        <v>0</v>
      </c>
      <c r="K34" s="9"/>
      <c r="L34" s="7"/>
      <c r="M34" s="6"/>
      <c r="N34" s="18" t="s">
        <v>8</v>
      </c>
      <c r="O34" s="51">
        <f>+C34+I34</f>
        <v>0</v>
      </c>
      <c r="P34" s="52">
        <f>+D34+J34</f>
        <v>0</v>
      </c>
      <c r="Q34" s="9"/>
      <c r="R34" s="7"/>
    </row>
    <row r="35" spans="1:18" ht="16.5" customHeight="1" x14ac:dyDescent="0.25">
      <c r="B35" s="18" t="s">
        <v>12</v>
      </c>
      <c r="C35" s="29">
        <v>0</v>
      </c>
      <c r="D35" s="53">
        <f>+C33/PASIVOS!C13</f>
        <v>0</v>
      </c>
      <c r="E35" s="9"/>
      <c r="H35" s="18" t="s">
        <v>12</v>
      </c>
      <c r="I35" s="29">
        <f>+J33/PASIVOS!C13</f>
        <v>0</v>
      </c>
      <c r="J35" s="53">
        <v>0</v>
      </c>
      <c r="K35" s="9"/>
      <c r="L35" s="7"/>
      <c r="N35" s="18" t="s">
        <v>12</v>
      </c>
      <c r="O35" s="54">
        <f>+C35+I35</f>
        <v>0</v>
      </c>
      <c r="P35" s="55">
        <f>+D35+J35</f>
        <v>0</v>
      </c>
      <c r="Q35" s="9"/>
      <c r="R35" s="7"/>
    </row>
    <row r="36" spans="1:18" ht="16.5" customHeight="1" x14ac:dyDescent="0.25">
      <c r="C36" s="24">
        <f>SUM(C33:C35)</f>
        <v>0</v>
      </c>
      <c r="D36" s="25">
        <v>0</v>
      </c>
      <c r="I36" s="24">
        <v>0</v>
      </c>
      <c r="J36" s="25">
        <f>SUM(J33:J35)</f>
        <v>0</v>
      </c>
      <c r="L36" s="7"/>
      <c r="O36" s="24">
        <f>SUM(O33:O35)-SUM(P33:P35)</f>
        <v>0</v>
      </c>
      <c r="P36" s="25">
        <v>0</v>
      </c>
      <c r="R36" s="7"/>
    </row>
    <row r="38" spans="1:18" x14ac:dyDescent="0.2">
      <c r="C38" s="64" t="s">
        <v>33</v>
      </c>
      <c r="D38" s="65"/>
      <c r="G38" s="6"/>
      <c r="I38" s="64" t="s">
        <v>33</v>
      </c>
      <c r="J38" s="65"/>
      <c r="L38" s="7"/>
      <c r="M38" s="6"/>
      <c r="O38" s="64" t="s">
        <v>33</v>
      </c>
      <c r="P38" s="65"/>
    </row>
    <row r="39" spans="1:18" ht="15.75" x14ac:dyDescent="0.2">
      <c r="B39" s="44" t="s">
        <v>15</v>
      </c>
      <c r="C39" s="45">
        <v>0</v>
      </c>
      <c r="D39" s="46">
        <v>0</v>
      </c>
      <c r="G39" s="6"/>
      <c r="H39" s="44" t="s">
        <v>15</v>
      </c>
      <c r="I39" s="45">
        <v>0</v>
      </c>
      <c r="J39" s="46">
        <v>0</v>
      </c>
      <c r="L39" s="7"/>
      <c r="M39" s="6"/>
      <c r="N39" s="44" t="s">
        <v>15</v>
      </c>
      <c r="O39" s="47">
        <v>0</v>
      </c>
      <c r="P39" s="48">
        <v>0</v>
      </c>
    </row>
    <row r="40" spans="1:18" ht="25.5" x14ac:dyDescent="0.2">
      <c r="B40" s="18" t="s">
        <v>16</v>
      </c>
      <c r="C40" s="49">
        <f>+D11*0</f>
        <v>0</v>
      </c>
      <c r="D40" s="50">
        <v>0</v>
      </c>
      <c r="G40" s="86" t="s">
        <v>39</v>
      </c>
      <c r="H40" s="18" t="s">
        <v>17</v>
      </c>
      <c r="I40" s="49">
        <f>+J11*0</f>
        <v>0</v>
      </c>
      <c r="J40" s="50">
        <v>0</v>
      </c>
      <c r="L40" s="7"/>
      <c r="M40" s="86" t="s">
        <v>39</v>
      </c>
      <c r="N40" s="18" t="s">
        <v>16</v>
      </c>
      <c r="O40" s="49">
        <f t="shared" ref="O40" si="2">+C40+I40</f>
        <v>0</v>
      </c>
      <c r="P40" s="50">
        <v>0</v>
      </c>
    </row>
    <row r="41" spans="1:18" ht="15.75" x14ac:dyDescent="0.25">
      <c r="C41" s="24">
        <f>SUM(C39:C40)</f>
        <v>0</v>
      </c>
      <c r="D41" s="25">
        <v>0</v>
      </c>
      <c r="G41" s="6"/>
      <c r="I41" s="24">
        <f>SUM(I39:I40)</f>
        <v>0</v>
      </c>
      <c r="J41" s="25">
        <v>0</v>
      </c>
      <c r="L41" s="7"/>
      <c r="M41" s="6"/>
      <c r="O41" s="24">
        <f>SUM(O39:O40)</f>
        <v>0</v>
      </c>
      <c r="P41" s="25">
        <v>0</v>
      </c>
    </row>
    <row r="43" spans="1:18" x14ac:dyDescent="0.2">
      <c r="R43" s="7"/>
    </row>
    <row r="44" spans="1:18" x14ac:dyDescent="0.2">
      <c r="R44" s="7"/>
    </row>
    <row r="45" spans="1:18" x14ac:dyDescent="0.2">
      <c r="R45" s="7"/>
    </row>
    <row r="46" spans="1:18" x14ac:dyDescent="0.2">
      <c r="R46" s="7"/>
    </row>
    <row r="50" spans="15:15" x14ac:dyDescent="0.2">
      <c r="O50" s="56"/>
    </row>
    <row r="85" spans="2:16" x14ac:dyDescent="0.2">
      <c r="B85" s="42" t="s">
        <v>20</v>
      </c>
      <c r="O85" s="7" t="s">
        <v>21</v>
      </c>
      <c r="P85" s="7" t="s">
        <v>20</v>
      </c>
    </row>
  </sheetData>
  <mergeCells count="21">
    <mergeCell ref="C38:D38"/>
    <mergeCell ref="I38:J38"/>
    <mergeCell ref="O38:P38"/>
    <mergeCell ref="C24:D24"/>
    <mergeCell ref="I24:J24"/>
    <mergeCell ref="O24:P24"/>
    <mergeCell ref="C32:D32"/>
    <mergeCell ref="I32:J32"/>
    <mergeCell ref="O32:P32"/>
    <mergeCell ref="C7:D7"/>
    <mergeCell ref="I7:J7"/>
    <mergeCell ref="O7:P7"/>
    <mergeCell ref="C19:D19"/>
    <mergeCell ref="I19:J19"/>
    <mergeCell ref="O19:P19"/>
    <mergeCell ref="B2:Q2"/>
    <mergeCell ref="B3:Q3"/>
    <mergeCell ref="B4:Q4"/>
    <mergeCell ref="B6:E6"/>
    <mergeCell ref="H6:K6"/>
    <mergeCell ref="N6:Q6"/>
  </mergeCells>
  <conditionalFormatting sqref="C35:K36 C32:F34 H32:K34 L36:P36 L32:L35 N32:P35 M35 C8:F30 C38:F41 H8:L30 H38:L41 N8:P30 N38:P41 R8:R30 R43:R46">
    <cfRule type="cellIs" dxfId="10" priority="2" operator="equal">
      <formula>0</formula>
    </cfRule>
  </conditionalFormatting>
  <conditionalFormatting sqref="R32:R36">
    <cfRule type="cellIs" dxfId="9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2D4C-BC8E-448B-8CA5-61D8B50BADA1}">
  <dimension ref="A1:T85"/>
  <sheetViews>
    <sheetView showGridLines="0" view="pageBreakPreview" zoomScale="90" zoomScaleNormal="100" zoomScaleSheetLayoutView="90" workbookViewId="0">
      <selection activeCell="O12" sqref="O12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35.25" customHeight="1" x14ac:dyDescent="0.25">
      <c r="B3" s="87" t="str">
        <f>+OPCIONES!C9</f>
        <v>RECOCOIMIENTO DE SERVICIOS PASADOS (MDP) CON CARGO A RESULTADOS
Y PERDIDAS /GANANCIAS ACTUARIALES CON CARGO A RESULTADOS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2500000</v>
      </c>
      <c r="E8" s="9" t="s">
        <v>4</v>
      </c>
      <c r="F8" s="10"/>
      <c r="G8" s="6"/>
      <c r="H8" s="8"/>
      <c r="I8" s="11">
        <v>0</v>
      </c>
      <c r="J8" s="12">
        <v>1500000</v>
      </c>
      <c r="K8" s="9" t="s">
        <v>4</v>
      </c>
      <c r="L8" s="10"/>
      <c r="M8" s="6"/>
      <c r="N8" s="8"/>
      <c r="O8" s="11">
        <v>0</v>
      </c>
      <c r="P8" s="12">
        <f>+D8+J8</f>
        <v>4000000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39" customHeight="1" x14ac:dyDescent="0.25">
      <c r="B11" s="8"/>
      <c r="C11" s="14">
        <v>0</v>
      </c>
      <c r="D11" s="15">
        <v>800000</v>
      </c>
      <c r="E11" s="16" t="s">
        <v>53</v>
      </c>
      <c r="F11" s="16" t="s">
        <v>39</v>
      </c>
      <c r="G11" s="6"/>
      <c r="H11" s="8"/>
      <c r="I11" s="14">
        <v>0</v>
      </c>
      <c r="J11" s="15">
        <v>950000</v>
      </c>
      <c r="K11" s="16" t="str">
        <f>+E11</f>
        <v>COSTO POR SERVICIO PASADO (MD)</v>
      </c>
      <c r="L11" s="16" t="s">
        <v>39</v>
      </c>
      <c r="M11" s="6"/>
      <c r="N11" s="8"/>
      <c r="O11" s="14">
        <v>0</v>
      </c>
      <c r="P11" s="15">
        <f t="shared" si="0"/>
        <v>1750000</v>
      </c>
      <c r="Q11" s="16" t="str">
        <f>+K11</f>
        <v>COSTO POR SERVICIO PASADO (MD)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200000</v>
      </c>
      <c r="E12" s="16" t="s">
        <v>8</v>
      </c>
      <c r="F12" s="16" t="s">
        <v>36</v>
      </c>
      <c r="G12" s="6"/>
      <c r="H12" s="8"/>
      <c r="I12" s="17">
        <v>100000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100000</v>
      </c>
      <c r="P12" s="15">
        <f t="shared" si="0"/>
        <v>200000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f>+C28</f>
        <v>0</v>
      </c>
      <c r="E13" s="16"/>
      <c r="F13" s="16"/>
      <c r="G13" s="86" t="s">
        <v>40</v>
      </c>
      <c r="H13" s="18" t="s">
        <v>9</v>
      </c>
      <c r="I13" s="19">
        <f>+J28</f>
        <v>0</v>
      </c>
      <c r="J13" s="20">
        <v>0</v>
      </c>
      <c r="K13" s="16"/>
      <c r="L13" s="16"/>
      <c r="M13" s="86" t="s">
        <v>40</v>
      </c>
      <c r="N13" s="18" t="s">
        <v>9</v>
      </c>
      <c r="O13" s="19">
        <v>0</v>
      </c>
      <c r="P13" s="20">
        <f t="shared" si="0"/>
        <v>0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v>0</v>
      </c>
      <c r="D14" s="21"/>
      <c r="E14" s="9"/>
      <c r="F14" s="10"/>
      <c r="G14" s="86" t="s">
        <v>37</v>
      </c>
      <c r="H14" s="18" t="s">
        <v>10</v>
      </c>
      <c r="I14" s="19">
        <v>0</v>
      </c>
      <c r="J14" s="21"/>
      <c r="K14" s="9"/>
      <c r="L14" s="10"/>
      <c r="M14" s="86" t="s">
        <v>37</v>
      </c>
      <c r="N14" s="18" t="s">
        <v>10</v>
      </c>
      <c r="O14" s="19">
        <v>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9"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f>+D35</f>
        <v>0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f>+I35</f>
        <v>0</v>
      </c>
      <c r="K16" s="9"/>
      <c r="L16" s="10"/>
      <c r="M16" s="86" t="s">
        <v>42</v>
      </c>
      <c r="N16" s="8"/>
      <c r="O16" s="22">
        <v>0</v>
      </c>
      <c r="P16" s="23">
        <f t="shared" si="0"/>
        <v>0</v>
      </c>
      <c r="Q16" s="9"/>
      <c r="R16" s="10"/>
    </row>
    <row r="17" spans="1:20" ht="16.5" customHeight="1" x14ac:dyDescent="0.25">
      <c r="B17" s="8"/>
      <c r="C17" s="24">
        <v>0</v>
      </c>
      <c r="D17" s="25">
        <f>SUM(D8:D16)</f>
        <v>5289627.2365976702</v>
      </c>
      <c r="E17" s="9"/>
      <c r="G17" s="6"/>
      <c r="H17" s="8"/>
      <c r="I17" s="24">
        <v>0</v>
      </c>
      <c r="J17" s="25">
        <f>SUM(J8:J16)-SUM(I8:I16)</f>
        <v>3737831.7617624579</v>
      </c>
      <c r="K17" s="9"/>
      <c r="L17" s="7"/>
      <c r="M17" s="6"/>
      <c r="N17" s="8"/>
      <c r="O17" s="24">
        <v>0</v>
      </c>
      <c r="P17" s="25">
        <f>SUM(P8:P16)-SUM(O8:O16)</f>
        <v>9027458.9983601272</v>
      </c>
      <c r="Q17" s="9"/>
      <c r="R17" s="7"/>
      <c r="S17" s="26" t="e">
        <v>#DIV/0!</v>
      </c>
      <c r="T17" s="13"/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0</v>
      </c>
      <c r="E20" s="9" t="s">
        <v>10</v>
      </c>
      <c r="G20" s="6"/>
      <c r="H20" s="8"/>
      <c r="I20" s="11"/>
      <c r="J20" s="12">
        <v>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s="95" customFormat="1" ht="16.5" customHeight="1" x14ac:dyDescent="0.25">
      <c r="B23" s="96"/>
      <c r="C23" s="97"/>
      <c r="D23" s="98">
        <f>+D17-D8</f>
        <v>2789627.2365976702</v>
      </c>
      <c r="E23" s="99"/>
      <c r="F23" s="97"/>
      <c r="H23" s="96"/>
      <c r="I23" s="97"/>
      <c r="J23" s="98">
        <f>+J17-J8</f>
        <v>2237831.7617624579</v>
      </c>
      <c r="K23" s="99"/>
      <c r="L23" s="97"/>
      <c r="N23" s="96"/>
      <c r="O23" s="97"/>
      <c r="P23" s="98">
        <f>+P17-P8</f>
        <v>5027458.9983601272</v>
      </c>
      <c r="Q23" s="99"/>
      <c r="R23" s="9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P29" si="1">+C25+I25</f>
        <v>2512448.9983601281</v>
      </c>
      <c r="P25" s="34">
        <f t="shared" si="1"/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1"/>
        <v>0</v>
      </c>
      <c r="Q26" s="9"/>
      <c r="R26" s="7"/>
    </row>
    <row r="27" spans="1:20" ht="16.5" customHeight="1" x14ac:dyDescent="0.25">
      <c r="A27" s="86" t="s">
        <v>39</v>
      </c>
      <c r="B27" s="18" t="s">
        <v>7</v>
      </c>
      <c r="C27" s="35">
        <f>+D11</f>
        <v>800000</v>
      </c>
      <c r="D27" s="33">
        <v>0</v>
      </c>
      <c r="E27" s="9"/>
      <c r="G27" s="86" t="s">
        <v>39</v>
      </c>
      <c r="H27" s="18" t="s">
        <v>7</v>
      </c>
      <c r="I27" s="35">
        <f>+J11</f>
        <v>950000</v>
      </c>
      <c r="J27" s="33">
        <v>0</v>
      </c>
      <c r="K27" s="9"/>
      <c r="L27" s="7"/>
      <c r="M27" s="6"/>
      <c r="N27" s="18"/>
      <c r="O27" s="35">
        <f t="shared" si="1"/>
        <v>1750000</v>
      </c>
      <c r="P27" s="36">
        <f t="shared" si="1"/>
        <v>0</v>
      </c>
      <c r="Q27" s="9"/>
      <c r="R27" s="7"/>
    </row>
    <row r="28" spans="1:20" ht="16.5" customHeight="1" x14ac:dyDescent="0.25">
      <c r="B28" s="18" t="s">
        <v>9</v>
      </c>
      <c r="C28" s="37">
        <f>+D35</f>
        <v>0</v>
      </c>
      <c r="D28" s="33">
        <v>0</v>
      </c>
      <c r="E28" s="9"/>
      <c r="G28" s="6"/>
      <c r="H28" s="18" t="s">
        <v>9</v>
      </c>
      <c r="I28" s="37">
        <f>+J13</f>
        <v>0</v>
      </c>
      <c r="J28" s="33">
        <f>+I35</f>
        <v>0</v>
      </c>
      <c r="K28" s="9"/>
      <c r="L28" s="7"/>
      <c r="M28" s="6"/>
      <c r="N28" s="18" t="s">
        <v>9</v>
      </c>
      <c r="O28" s="35">
        <f t="shared" si="1"/>
        <v>0</v>
      </c>
      <c r="P28" s="36">
        <f t="shared" si="1"/>
        <v>0</v>
      </c>
      <c r="Q28" s="9"/>
      <c r="R28" s="7"/>
    </row>
    <row r="29" spans="1:20" ht="16.5" customHeight="1" x14ac:dyDescent="0.25">
      <c r="A29" s="86" t="s">
        <v>36</v>
      </c>
      <c r="B29" s="18" t="s">
        <v>8</v>
      </c>
      <c r="C29" s="38">
        <f>+D12</f>
        <v>200000</v>
      </c>
      <c r="D29" s="39">
        <v>0</v>
      </c>
      <c r="E29" s="9"/>
      <c r="G29" s="86" t="s">
        <v>36</v>
      </c>
      <c r="H29" s="18" t="s">
        <v>8</v>
      </c>
      <c r="I29" s="38">
        <v>0</v>
      </c>
      <c r="J29" s="39">
        <f>+I12</f>
        <v>100000</v>
      </c>
      <c r="K29" s="9"/>
      <c r="L29" s="7"/>
      <c r="M29" s="86" t="s">
        <v>36</v>
      </c>
      <c r="N29" s="18" t="s">
        <v>8</v>
      </c>
      <c r="O29" s="40">
        <f t="shared" si="1"/>
        <v>200000</v>
      </c>
      <c r="P29" s="41">
        <f t="shared" si="1"/>
        <v>100000</v>
      </c>
      <c r="Q29" s="9"/>
      <c r="R29" s="7"/>
    </row>
    <row r="30" spans="1:20" ht="16.5" customHeight="1" x14ac:dyDescent="0.25">
      <c r="B30" s="8"/>
      <c r="C30" s="24">
        <f>SUM(C25:C29)</f>
        <v>2789627.2365976702</v>
      </c>
      <c r="D30" s="25">
        <v>0</v>
      </c>
      <c r="E30" s="9"/>
      <c r="G30" s="6"/>
      <c r="H30" s="8"/>
      <c r="I30" s="24">
        <f>SUM(I25:I29)-SUM(J25:J29)</f>
        <v>2237831.7617624579</v>
      </c>
      <c r="J30" s="25">
        <v>0</v>
      </c>
      <c r="K30" s="9"/>
      <c r="L30" s="7"/>
      <c r="M30" s="6"/>
      <c r="N30" s="8"/>
      <c r="O30" s="24">
        <f>SUM(O25:O29)-SUM(P25:P29)</f>
        <v>5027458.9983601281</v>
      </c>
      <c r="P30" s="25">
        <v>0</v>
      </c>
      <c r="Q30" s="9"/>
      <c r="R30" s="7"/>
      <c r="S30" s="13"/>
    </row>
    <row r="31" spans="1:20" ht="16.5" customHeight="1" x14ac:dyDescent="0.2">
      <c r="G31" s="6"/>
      <c r="L31" s="7"/>
      <c r="M31" s="6"/>
      <c r="R31" s="7"/>
    </row>
    <row r="32" spans="1:20" ht="31.5" customHeight="1" x14ac:dyDescent="0.25">
      <c r="B32" s="8"/>
      <c r="C32" s="64" t="s">
        <v>18</v>
      </c>
      <c r="D32" s="65"/>
      <c r="E32" s="9"/>
      <c r="G32" s="6"/>
      <c r="H32" s="8"/>
      <c r="I32" s="64" t="s">
        <v>18</v>
      </c>
      <c r="J32" s="65"/>
      <c r="K32" s="9"/>
      <c r="L32" s="7"/>
      <c r="M32" s="6"/>
      <c r="N32" s="8"/>
      <c r="O32" s="64" t="s">
        <v>18</v>
      </c>
      <c r="P32" s="65"/>
      <c r="Q32" s="9"/>
      <c r="R32" s="7"/>
    </row>
    <row r="33" spans="1:18" ht="16.5" customHeight="1" x14ac:dyDescent="0.25">
      <c r="B33" s="18" t="s">
        <v>19</v>
      </c>
      <c r="C33" s="45">
        <v>0</v>
      </c>
      <c r="D33" s="46">
        <v>0</v>
      </c>
      <c r="E33" s="9"/>
      <c r="G33" s="6"/>
      <c r="H33" s="18" t="s">
        <v>19</v>
      </c>
      <c r="I33" s="47">
        <v>0</v>
      </c>
      <c r="J33" s="46">
        <v>0</v>
      </c>
      <c r="K33" s="9"/>
      <c r="L33" s="7"/>
      <c r="M33" s="6"/>
      <c r="N33" s="18" t="s">
        <v>19</v>
      </c>
      <c r="O33" s="47">
        <v>0</v>
      </c>
      <c r="P33" s="48">
        <v>0</v>
      </c>
      <c r="Q33" s="9"/>
      <c r="R33" s="7"/>
    </row>
    <row r="34" spans="1:18" ht="38.25" customHeight="1" x14ac:dyDescent="0.25">
      <c r="A34" s="86"/>
      <c r="B34" s="18" t="s">
        <v>8</v>
      </c>
      <c r="C34" s="51">
        <f>+D12*0</f>
        <v>0</v>
      </c>
      <c r="D34" s="46">
        <v>0</v>
      </c>
      <c r="E34" s="9"/>
      <c r="G34" s="6"/>
      <c r="H34" s="18" t="s">
        <v>8</v>
      </c>
      <c r="I34" s="51"/>
      <c r="J34" s="46">
        <f>+I12*0</f>
        <v>0</v>
      </c>
      <c r="K34" s="9"/>
      <c r="L34" s="7"/>
      <c r="M34" s="6"/>
      <c r="N34" s="18" t="s">
        <v>8</v>
      </c>
      <c r="O34" s="51">
        <f>+C34+I34</f>
        <v>0</v>
      </c>
      <c r="P34" s="52">
        <f>+D34+J34</f>
        <v>0</v>
      </c>
      <c r="Q34" s="9"/>
      <c r="R34" s="7"/>
    </row>
    <row r="35" spans="1:18" ht="16.5" customHeight="1" x14ac:dyDescent="0.25">
      <c r="B35" s="18" t="s">
        <v>12</v>
      </c>
      <c r="C35" s="29">
        <v>0</v>
      </c>
      <c r="D35" s="53">
        <f>+C33/PASIVOS!C13</f>
        <v>0</v>
      </c>
      <c r="E35" s="9"/>
      <c r="H35" s="18" t="s">
        <v>12</v>
      </c>
      <c r="I35" s="29">
        <f>+J33/PASIVOS!C13</f>
        <v>0</v>
      </c>
      <c r="J35" s="53">
        <v>0</v>
      </c>
      <c r="K35" s="9"/>
      <c r="L35" s="7"/>
      <c r="N35" s="18" t="s">
        <v>12</v>
      </c>
      <c r="O35" s="54">
        <f>+C35+I35</f>
        <v>0</v>
      </c>
      <c r="P35" s="55">
        <f>+D35+J35</f>
        <v>0</v>
      </c>
      <c r="Q35" s="9"/>
      <c r="R35" s="7"/>
    </row>
    <row r="36" spans="1:18" ht="16.5" customHeight="1" x14ac:dyDescent="0.25">
      <c r="C36" s="24">
        <f>SUM(C33:C35)</f>
        <v>0</v>
      </c>
      <c r="D36" s="25">
        <v>0</v>
      </c>
      <c r="I36" s="24">
        <v>0</v>
      </c>
      <c r="J36" s="25">
        <f>SUM(J33:J35)</f>
        <v>0</v>
      </c>
      <c r="L36" s="7"/>
      <c r="O36" s="24">
        <f>SUM(O33:O35)-SUM(P33:P35)</f>
        <v>0</v>
      </c>
      <c r="P36" s="25">
        <v>0</v>
      </c>
      <c r="R36" s="7"/>
    </row>
    <row r="38" spans="1:18" x14ac:dyDescent="0.2">
      <c r="C38" s="64" t="s">
        <v>33</v>
      </c>
      <c r="D38" s="65"/>
      <c r="G38" s="6"/>
      <c r="I38" s="64" t="s">
        <v>33</v>
      </c>
      <c r="J38" s="65"/>
      <c r="L38" s="7"/>
      <c r="M38" s="6"/>
      <c r="O38" s="64" t="s">
        <v>33</v>
      </c>
      <c r="P38" s="65"/>
    </row>
    <row r="39" spans="1:18" ht="15.75" x14ac:dyDescent="0.2">
      <c r="B39" s="44" t="s">
        <v>15</v>
      </c>
      <c r="C39" s="45">
        <v>0</v>
      </c>
      <c r="D39" s="46">
        <v>0</v>
      </c>
      <c r="G39" s="6"/>
      <c r="H39" s="44" t="s">
        <v>15</v>
      </c>
      <c r="I39" s="45">
        <v>0</v>
      </c>
      <c r="J39" s="46">
        <v>0</v>
      </c>
      <c r="L39" s="7"/>
      <c r="M39" s="6"/>
      <c r="N39" s="44" t="s">
        <v>15</v>
      </c>
      <c r="O39" s="47">
        <v>0</v>
      </c>
      <c r="P39" s="48">
        <v>0</v>
      </c>
    </row>
    <row r="40" spans="1:18" ht="25.5" x14ac:dyDescent="0.2">
      <c r="B40" s="18" t="s">
        <v>16</v>
      </c>
      <c r="C40" s="49">
        <f>+D11*0</f>
        <v>0</v>
      </c>
      <c r="D40" s="50">
        <v>0</v>
      </c>
      <c r="G40" s="86" t="s">
        <v>39</v>
      </c>
      <c r="H40" s="18" t="s">
        <v>17</v>
      </c>
      <c r="I40" s="49">
        <f>+J11*0</f>
        <v>0</v>
      </c>
      <c r="J40" s="50">
        <v>0</v>
      </c>
      <c r="L40" s="7"/>
      <c r="M40" s="86" t="s">
        <v>39</v>
      </c>
      <c r="N40" s="18" t="s">
        <v>16</v>
      </c>
      <c r="O40" s="49">
        <f t="shared" ref="O40" si="2">+C40+I40</f>
        <v>0</v>
      </c>
      <c r="P40" s="50">
        <v>0</v>
      </c>
    </row>
    <row r="41" spans="1:18" ht="15.75" x14ac:dyDescent="0.25">
      <c r="C41" s="24">
        <f>SUM(C39:C40)</f>
        <v>0</v>
      </c>
      <c r="D41" s="25">
        <v>0</v>
      </c>
      <c r="G41" s="6"/>
      <c r="I41" s="24">
        <f>SUM(I39:I40)</f>
        <v>0</v>
      </c>
      <c r="J41" s="25">
        <v>0</v>
      </c>
      <c r="L41" s="7"/>
      <c r="M41" s="6"/>
      <c r="O41" s="24">
        <f>SUM(O39:O40)</f>
        <v>0</v>
      </c>
      <c r="P41" s="25">
        <v>0</v>
      </c>
    </row>
    <row r="43" spans="1:18" x14ac:dyDescent="0.2">
      <c r="R43" s="7"/>
    </row>
    <row r="44" spans="1:18" x14ac:dyDescent="0.2">
      <c r="R44" s="7"/>
    </row>
    <row r="45" spans="1:18" x14ac:dyDescent="0.2">
      <c r="R45" s="7"/>
    </row>
    <row r="46" spans="1:18" x14ac:dyDescent="0.2">
      <c r="R46" s="7"/>
    </row>
    <row r="50" spans="15:15" x14ac:dyDescent="0.2">
      <c r="O50" s="56"/>
    </row>
    <row r="85" spans="2:16" x14ac:dyDescent="0.2">
      <c r="B85" s="42" t="s">
        <v>20</v>
      </c>
      <c r="O85" s="7" t="s">
        <v>21</v>
      </c>
      <c r="P85" s="7" t="s">
        <v>20</v>
      </c>
    </row>
  </sheetData>
  <mergeCells count="21">
    <mergeCell ref="C38:D38"/>
    <mergeCell ref="I38:J38"/>
    <mergeCell ref="O38:P38"/>
    <mergeCell ref="C24:D24"/>
    <mergeCell ref="I24:J24"/>
    <mergeCell ref="O24:P24"/>
    <mergeCell ref="C32:D32"/>
    <mergeCell ref="I32:J32"/>
    <mergeCell ref="O32:P32"/>
    <mergeCell ref="C7:D7"/>
    <mergeCell ref="I7:J7"/>
    <mergeCell ref="O7:P7"/>
    <mergeCell ref="C19:D19"/>
    <mergeCell ref="I19:J19"/>
    <mergeCell ref="O19:P19"/>
    <mergeCell ref="B2:Q2"/>
    <mergeCell ref="B3:Q3"/>
    <mergeCell ref="B4:Q4"/>
    <mergeCell ref="B6:E6"/>
    <mergeCell ref="H6:K6"/>
    <mergeCell ref="N6:Q6"/>
  </mergeCells>
  <conditionalFormatting sqref="C35:K36 C32:F34 H32:K34 L36:P36 L32:L35 N32:P35 M35 C8:F30 C38:F41 H38:L41 N38:P41 R8:R30 R43:R46 H8:L30 N8:P30">
    <cfRule type="cellIs" dxfId="8" priority="2" operator="equal">
      <formula>0</formula>
    </cfRule>
  </conditionalFormatting>
  <conditionalFormatting sqref="R32:R36">
    <cfRule type="cellIs" dxfId="7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6E0D-D89E-4B08-8230-40CF829E4BDC}">
  <dimension ref="A1:T85"/>
  <sheetViews>
    <sheetView showGridLines="0" view="pageBreakPreview" zoomScale="90" zoomScaleNormal="100" zoomScaleSheetLayoutView="90" workbookViewId="0">
      <selection activeCell="O12" sqref="O12"/>
    </sheetView>
  </sheetViews>
  <sheetFormatPr baseColWidth="10" defaultColWidth="11.42578125" defaultRowHeight="12.75" x14ac:dyDescent="0.2"/>
  <cols>
    <col min="1" max="1" width="4.85546875" style="6" customWidth="1"/>
    <col min="2" max="2" width="17.7109375" style="42" customWidth="1"/>
    <col min="3" max="3" width="17.5703125" style="7" customWidth="1"/>
    <col min="4" max="4" width="17.42578125" style="7" customWidth="1"/>
    <col min="5" max="5" width="17.7109375" style="43" customWidth="1"/>
    <col min="6" max="6" width="3.28515625" style="7" customWidth="1"/>
    <col min="7" max="7" width="8.140625" style="7" customWidth="1"/>
    <col min="8" max="8" width="17.7109375" style="42" customWidth="1"/>
    <col min="9" max="10" width="17.28515625" style="7" customWidth="1"/>
    <col min="11" max="11" width="17.7109375" style="43" customWidth="1"/>
    <col min="12" max="12" width="3" style="43" customWidth="1"/>
    <col min="13" max="13" width="2.85546875" style="7" customWidth="1"/>
    <col min="14" max="14" width="17.7109375" style="42" customWidth="1"/>
    <col min="15" max="15" width="17.85546875" style="7" customWidth="1"/>
    <col min="16" max="16" width="17.42578125" style="7" bestFit="1" customWidth="1"/>
    <col min="17" max="17" width="17.7109375" style="43" customWidth="1"/>
    <col min="18" max="18" width="3.28515625" style="6" customWidth="1"/>
    <col min="19" max="19" width="16.42578125" style="6" customWidth="1"/>
    <col min="20" max="16384" width="11.42578125" style="6"/>
  </cols>
  <sheetData>
    <row r="1" spans="1:19" ht="4.5" customHeight="1" x14ac:dyDescent="0.2">
      <c r="B1" s="1"/>
      <c r="C1" s="2"/>
      <c r="D1" s="2"/>
      <c r="E1" s="3"/>
      <c r="F1" s="2"/>
      <c r="G1" s="2"/>
      <c r="H1" s="4"/>
      <c r="I1" s="2"/>
      <c r="J1" s="2"/>
      <c r="K1" s="3"/>
      <c r="L1" s="3"/>
      <c r="M1" s="2"/>
      <c r="N1" s="4"/>
      <c r="O1" s="2"/>
      <c r="P1" s="2"/>
      <c r="Q1" s="5"/>
    </row>
    <row r="2" spans="1:19" ht="23.25" x14ac:dyDescent="0.35">
      <c r="B2" s="70" t="s">
        <v>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35.25" customHeight="1" x14ac:dyDescent="0.25">
      <c r="B3" s="87" t="str">
        <f>+OPCIONES!C10</f>
        <v>RECOCOIMIENTO DE SERVICIOS PASADOS (RA) CON CARGO A RESULTADOS
Y PERDIDAS /GANANCIAS ACTUARIALES CON CARGO A RESULTADOS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9" ht="24.75" customHeight="1" x14ac:dyDescent="0.2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6" spans="1:19" ht="24" customHeight="1" x14ac:dyDescent="0.2">
      <c r="B6" s="76" t="s">
        <v>0</v>
      </c>
      <c r="C6" s="77"/>
      <c r="D6" s="77"/>
      <c r="E6" s="78"/>
      <c r="H6" s="76" t="s">
        <v>1</v>
      </c>
      <c r="I6" s="77"/>
      <c r="J6" s="77"/>
      <c r="K6" s="78"/>
      <c r="L6" s="7"/>
      <c r="N6" s="76" t="s">
        <v>2</v>
      </c>
      <c r="O6" s="77"/>
      <c r="P6" s="77"/>
      <c r="Q6" s="78"/>
      <c r="R6" s="7"/>
    </row>
    <row r="7" spans="1:19" ht="36.75" customHeight="1" x14ac:dyDescent="0.25">
      <c r="B7" s="8"/>
      <c r="C7" s="68" t="s">
        <v>3</v>
      </c>
      <c r="D7" s="68"/>
      <c r="E7" s="9"/>
      <c r="G7" s="6"/>
      <c r="H7" s="8"/>
      <c r="I7" s="68" t="s">
        <v>3</v>
      </c>
      <c r="J7" s="68"/>
      <c r="K7" s="9"/>
      <c r="L7" s="7"/>
      <c r="M7" s="6"/>
      <c r="N7" s="8"/>
      <c r="O7" s="68" t="s">
        <v>3</v>
      </c>
      <c r="P7" s="68"/>
      <c r="Q7" s="9"/>
      <c r="R7" s="7"/>
    </row>
    <row r="8" spans="1:19" ht="16.5" customHeight="1" x14ac:dyDescent="0.25">
      <c r="B8" s="8" t="s">
        <v>4</v>
      </c>
      <c r="C8" s="11">
        <v>0</v>
      </c>
      <c r="D8" s="12">
        <v>2500000</v>
      </c>
      <c r="E8" s="9" t="s">
        <v>4</v>
      </c>
      <c r="F8" s="10"/>
      <c r="G8" s="6"/>
      <c r="H8" s="8"/>
      <c r="I8" s="11">
        <v>0</v>
      </c>
      <c r="J8" s="12">
        <v>1500000</v>
      </c>
      <c r="K8" s="9" t="s">
        <v>4</v>
      </c>
      <c r="L8" s="10"/>
      <c r="M8" s="6"/>
      <c r="N8" s="8"/>
      <c r="O8" s="11">
        <v>0</v>
      </c>
      <c r="P8" s="12">
        <f>+D8+J8</f>
        <v>4000000</v>
      </c>
      <c r="Q8" s="9" t="s">
        <v>4</v>
      </c>
      <c r="R8" s="10"/>
      <c r="S8" s="13"/>
    </row>
    <row r="9" spans="1:19" ht="25.5" x14ac:dyDescent="0.25">
      <c r="B9" s="8"/>
      <c r="C9" s="14"/>
      <c r="D9" s="15">
        <v>1426536.2365976702</v>
      </c>
      <c r="E9" s="16" t="s">
        <v>5</v>
      </c>
      <c r="F9" s="16" t="s">
        <v>35</v>
      </c>
      <c r="G9" s="6"/>
      <c r="H9" s="8"/>
      <c r="I9" s="14"/>
      <c r="J9" s="15">
        <v>1085912.7617624579</v>
      </c>
      <c r="K9" s="16" t="s">
        <v>5</v>
      </c>
      <c r="L9" s="16" t="s">
        <v>35</v>
      </c>
      <c r="M9" s="6"/>
      <c r="N9" s="8"/>
      <c r="O9" s="14">
        <v>0</v>
      </c>
      <c r="P9" s="15">
        <f t="shared" ref="O9:P16" si="0">+D9+J9</f>
        <v>2512448.9983601281</v>
      </c>
      <c r="Q9" s="16" t="s">
        <v>5</v>
      </c>
      <c r="R9" s="16" t="s">
        <v>35</v>
      </c>
    </row>
    <row r="10" spans="1:19" ht="16.5" customHeight="1" x14ac:dyDescent="0.25">
      <c r="B10" s="8"/>
      <c r="C10" s="14">
        <v>0</v>
      </c>
      <c r="D10" s="15">
        <v>363091</v>
      </c>
      <c r="E10" s="16" t="s">
        <v>6</v>
      </c>
      <c r="F10" s="16" t="s">
        <v>38</v>
      </c>
      <c r="G10" s="6"/>
      <c r="H10" s="8"/>
      <c r="I10" s="14"/>
      <c r="J10" s="15">
        <v>301919</v>
      </c>
      <c r="K10" s="16" t="s">
        <v>6</v>
      </c>
      <c r="L10" s="16" t="s">
        <v>38</v>
      </c>
      <c r="M10" s="6"/>
      <c r="N10" s="8"/>
      <c r="O10" s="14">
        <v>0</v>
      </c>
      <c r="P10" s="15">
        <f t="shared" si="0"/>
        <v>665010</v>
      </c>
      <c r="Q10" s="16" t="s">
        <v>6</v>
      </c>
      <c r="R10" s="16" t="s">
        <v>38</v>
      </c>
    </row>
    <row r="11" spans="1:19" ht="39" customHeight="1" x14ac:dyDescent="0.25">
      <c r="B11" s="8"/>
      <c r="C11" s="17">
        <v>350000</v>
      </c>
      <c r="D11" s="15">
        <v>0</v>
      </c>
      <c r="E11" s="16" t="s">
        <v>53</v>
      </c>
      <c r="F11" s="16" t="s">
        <v>39</v>
      </c>
      <c r="G11" s="6"/>
      <c r="H11" s="8"/>
      <c r="I11" s="17">
        <v>500000</v>
      </c>
      <c r="J11" s="15">
        <v>0</v>
      </c>
      <c r="K11" s="16" t="str">
        <f>+E11</f>
        <v>COSTO POR SERVICIO PASADO (MD)</v>
      </c>
      <c r="L11" s="16" t="s">
        <v>39</v>
      </c>
      <c r="M11" s="6"/>
      <c r="N11" s="8"/>
      <c r="O11" s="17">
        <f t="shared" si="0"/>
        <v>850000</v>
      </c>
      <c r="P11" s="15">
        <f t="shared" si="0"/>
        <v>0</v>
      </c>
      <c r="Q11" s="16" t="str">
        <f>+K11</f>
        <v>COSTO POR SERVICIO PASADO (MD)</v>
      </c>
      <c r="R11" s="16" t="s">
        <v>39</v>
      </c>
    </row>
    <row r="12" spans="1:19" ht="16.5" customHeight="1" x14ac:dyDescent="0.25">
      <c r="B12" s="8"/>
      <c r="C12" s="17">
        <v>0</v>
      </c>
      <c r="D12" s="15">
        <v>200000</v>
      </c>
      <c r="E12" s="16" t="s">
        <v>8</v>
      </c>
      <c r="F12" s="16" t="s">
        <v>36</v>
      </c>
      <c r="G12" s="6"/>
      <c r="H12" s="8"/>
      <c r="I12" s="17">
        <v>100000</v>
      </c>
      <c r="J12" s="15">
        <v>0</v>
      </c>
      <c r="K12" s="16" t="s">
        <v>8</v>
      </c>
      <c r="L12" s="16" t="s">
        <v>36</v>
      </c>
      <c r="M12" s="6"/>
      <c r="N12" s="8"/>
      <c r="O12" s="17">
        <f t="shared" si="0"/>
        <v>100000</v>
      </c>
      <c r="P12" s="15">
        <f t="shared" si="0"/>
        <v>200000</v>
      </c>
      <c r="Q12" s="16" t="s">
        <v>8</v>
      </c>
      <c r="R12" s="16" t="s">
        <v>36</v>
      </c>
    </row>
    <row r="13" spans="1:19" ht="16.5" customHeight="1" x14ac:dyDescent="0.25">
      <c r="A13" s="86" t="s">
        <v>40</v>
      </c>
      <c r="B13" s="18" t="s">
        <v>9</v>
      </c>
      <c r="C13" s="19">
        <v>0</v>
      </c>
      <c r="D13" s="20">
        <f>+C28</f>
        <v>0</v>
      </c>
      <c r="E13" s="16"/>
      <c r="F13" s="16"/>
      <c r="G13" s="86" t="s">
        <v>40</v>
      </c>
      <c r="H13" s="18" t="s">
        <v>9</v>
      </c>
      <c r="I13" s="19">
        <f>+J28</f>
        <v>0</v>
      </c>
      <c r="J13" s="20">
        <v>0</v>
      </c>
      <c r="K13" s="16"/>
      <c r="L13" s="16"/>
      <c r="M13" s="86" t="s">
        <v>40</v>
      </c>
      <c r="N13" s="18" t="s">
        <v>9</v>
      </c>
      <c r="O13" s="19">
        <v>0</v>
      </c>
      <c r="P13" s="20">
        <f t="shared" si="0"/>
        <v>0</v>
      </c>
      <c r="Q13" s="16"/>
      <c r="R13" s="16"/>
    </row>
    <row r="14" spans="1:19" ht="16.5" customHeight="1" x14ac:dyDescent="0.25">
      <c r="A14" s="86" t="s">
        <v>37</v>
      </c>
      <c r="B14" s="18" t="s">
        <v>10</v>
      </c>
      <c r="C14" s="19">
        <v>0</v>
      </c>
      <c r="D14" s="21"/>
      <c r="E14" s="9"/>
      <c r="F14" s="10"/>
      <c r="G14" s="86" t="s">
        <v>37</v>
      </c>
      <c r="H14" s="18" t="s">
        <v>10</v>
      </c>
      <c r="I14" s="19">
        <v>0</v>
      </c>
      <c r="J14" s="21"/>
      <c r="K14" s="9"/>
      <c r="L14" s="10"/>
      <c r="M14" s="86" t="s">
        <v>37</v>
      </c>
      <c r="N14" s="18" t="s">
        <v>10</v>
      </c>
      <c r="O14" s="19">
        <v>0</v>
      </c>
      <c r="P14" s="21">
        <f t="shared" si="0"/>
        <v>0</v>
      </c>
      <c r="Q14" s="9"/>
      <c r="R14" s="10"/>
      <c r="S14" s="13"/>
    </row>
    <row r="15" spans="1:19" ht="16.5" customHeight="1" x14ac:dyDescent="0.25">
      <c r="A15" s="86" t="s">
        <v>41</v>
      </c>
      <c r="B15" s="18" t="s">
        <v>11</v>
      </c>
      <c r="C15" s="19"/>
      <c r="D15" s="21"/>
      <c r="E15" s="9"/>
      <c r="F15" s="10"/>
      <c r="G15" s="86" t="s">
        <v>41</v>
      </c>
      <c r="H15" s="18" t="s">
        <v>11</v>
      </c>
      <c r="I15" s="19"/>
      <c r="J15" s="21"/>
      <c r="K15" s="9"/>
      <c r="L15" s="10"/>
      <c r="M15" s="86" t="s">
        <v>41</v>
      </c>
      <c r="N15" s="18" t="s">
        <v>11</v>
      </c>
      <c r="O15" s="19">
        <v>0</v>
      </c>
      <c r="P15" s="21">
        <f t="shared" si="0"/>
        <v>0</v>
      </c>
      <c r="Q15" s="9"/>
      <c r="R15" s="10"/>
      <c r="S15" s="13"/>
    </row>
    <row r="16" spans="1:19" ht="16.5" customHeight="1" x14ac:dyDescent="0.25">
      <c r="A16" s="86" t="s">
        <v>42</v>
      </c>
      <c r="B16" s="18" t="s">
        <v>12</v>
      </c>
      <c r="C16" s="22">
        <f>+D35</f>
        <v>0</v>
      </c>
      <c r="D16" s="23">
        <v>0</v>
      </c>
      <c r="E16" s="9"/>
      <c r="F16" s="10"/>
      <c r="G16" s="86" t="s">
        <v>42</v>
      </c>
      <c r="H16" s="18" t="s">
        <v>12</v>
      </c>
      <c r="I16" s="22">
        <v>0</v>
      </c>
      <c r="J16" s="23">
        <f>+I35</f>
        <v>0</v>
      </c>
      <c r="K16" s="9"/>
      <c r="L16" s="10"/>
      <c r="M16" s="86" t="s">
        <v>42</v>
      </c>
      <c r="N16" s="8"/>
      <c r="O16" s="22">
        <v>0</v>
      </c>
      <c r="P16" s="23">
        <f t="shared" si="0"/>
        <v>0</v>
      </c>
      <c r="Q16" s="9"/>
      <c r="R16" s="10"/>
    </row>
    <row r="17" spans="1:20" ht="16.5" customHeight="1" x14ac:dyDescent="0.25">
      <c r="B17" s="8"/>
      <c r="C17" s="24">
        <v>0</v>
      </c>
      <c r="D17" s="25">
        <f>SUM(D8:D16)</f>
        <v>4489627.2365976702</v>
      </c>
      <c r="E17" s="9"/>
      <c r="G17" s="6"/>
      <c r="H17" s="8"/>
      <c r="I17" s="24">
        <v>0</v>
      </c>
      <c r="J17" s="25">
        <f>SUM(J8:J16)-SUM(I8:I16)</f>
        <v>2287831.7617624579</v>
      </c>
      <c r="K17" s="9"/>
      <c r="L17" s="7"/>
      <c r="M17" s="6"/>
      <c r="N17" s="8"/>
      <c r="O17" s="24">
        <v>0</v>
      </c>
      <c r="P17" s="25">
        <f>SUM(P8:P16)-SUM(O8:O16)</f>
        <v>6427458.9983601281</v>
      </c>
      <c r="Q17" s="9"/>
      <c r="R17" s="7"/>
      <c r="S17" s="26" t="e">
        <v>#DIV/0!</v>
      </c>
      <c r="T17" s="13"/>
    </row>
    <row r="18" spans="1:20" ht="16.5" customHeight="1" x14ac:dyDescent="0.25">
      <c r="B18" s="8"/>
      <c r="D18" s="27"/>
      <c r="E18" s="9"/>
      <c r="G18" s="6"/>
      <c r="H18" s="8"/>
      <c r="K18" s="9"/>
      <c r="L18" s="7"/>
      <c r="M18" s="6"/>
      <c r="N18" s="8"/>
      <c r="O18" s="28"/>
      <c r="P18" s="28"/>
      <c r="Q18" s="9"/>
      <c r="R18" s="7"/>
      <c r="S18"/>
    </row>
    <row r="19" spans="1:20" ht="16.5" customHeight="1" x14ac:dyDescent="0.25">
      <c r="B19" s="8"/>
      <c r="C19" s="68" t="s">
        <v>13</v>
      </c>
      <c r="D19" s="68"/>
      <c r="E19" s="9"/>
      <c r="G19" s="6"/>
      <c r="H19" s="8"/>
      <c r="I19" s="68" t="s">
        <v>13</v>
      </c>
      <c r="J19" s="68"/>
      <c r="K19" s="9"/>
      <c r="L19" s="7"/>
      <c r="M19" s="6"/>
      <c r="N19" s="8"/>
      <c r="O19" s="69" t="s">
        <v>13</v>
      </c>
      <c r="P19" s="69"/>
      <c r="Q19" s="9"/>
      <c r="R19" s="7"/>
      <c r="S19" s="13"/>
    </row>
    <row r="20" spans="1:20" ht="16.5" customHeight="1" x14ac:dyDescent="0.25">
      <c r="B20" s="8"/>
      <c r="C20" s="11">
        <v>0</v>
      </c>
      <c r="D20" s="12">
        <v>0</v>
      </c>
      <c r="E20" s="9" t="s">
        <v>10</v>
      </c>
      <c r="G20" s="6"/>
      <c r="H20" s="8"/>
      <c r="I20" s="11"/>
      <c r="J20" s="12">
        <v>0</v>
      </c>
      <c r="K20" s="9" t="s">
        <v>10</v>
      </c>
      <c r="L20" s="7"/>
      <c r="M20" s="6"/>
      <c r="N20" s="8"/>
      <c r="O20" s="11">
        <v>0</v>
      </c>
      <c r="P20" s="12">
        <v>0</v>
      </c>
      <c r="Q20" s="9" t="s">
        <v>10</v>
      </c>
      <c r="R20" s="7"/>
    </row>
    <row r="21" spans="1:20" ht="16.5" customHeight="1" x14ac:dyDescent="0.25">
      <c r="B21" s="8"/>
      <c r="C21" s="29"/>
      <c r="D21" s="30"/>
      <c r="E21" s="9"/>
      <c r="G21" s="6"/>
      <c r="H21" s="8"/>
      <c r="I21" s="29"/>
      <c r="J21" s="30"/>
      <c r="K21" s="9"/>
      <c r="L21" s="7"/>
      <c r="M21" s="6"/>
      <c r="N21" s="8"/>
      <c r="O21" s="29">
        <v>0</v>
      </c>
      <c r="P21" s="31">
        <v>0</v>
      </c>
      <c r="Q21" s="9"/>
      <c r="R21" s="7"/>
    </row>
    <row r="22" spans="1:20" ht="16.5" customHeight="1" x14ac:dyDescent="0.25">
      <c r="B22" s="8"/>
      <c r="C22" s="24">
        <v>0</v>
      </c>
      <c r="D22" s="25">
        <v>0</v>
      </c>
      <c r="E22" s="9"/>
      <c r="G22" s="6"/>
      <c r="H22" s="8"/>
      <c r="I22" s="24">
        <v>0</v>
      </c>
      <c r="J22" s="25">
        <v>0</v>
      </c>
      <c r="K22" s="9"/>
      <c r="L22" s="7"/>
      <c r="M22" s="6"/>
      <c r="N22" s="8"/>
      <c r="O22" s="24">
        <v>0</v>
      </c>
      <c r="P22" s="25">
        <v>0</v>
      </c>
      <c r="Q22" s="9"/>
      <c r="R22" s="7"/>
    </row>
    <row r="23" spans="1:20" s="95" customFormat="1" ht="16.5" customHeight="1" x14ac:dyDescent="0.25">
      <c r="B23" s="96"/>
      <c r="C23" s="97"/>
      <c r="D23" s="98">
        <f>+D17-D8</f>
        <v>1989627.2365976702</v>
      </c>
      <c r="E23" s="99"/>
      <c r="F23" s="97"/>
      <c r="H23" s="96"/>
      <c r="I23" s="97"/>
      <c r="J23" s="98">
        <f>+J17-J8</f>
        <v>787831.7617624579</v>
      </c>
      <c r="K23" s="99"/>
      <c r="L23" s="97"/>
      <c r="N23" s="96"/>
      <c r="O23" s="97"/>
      <c r="P23" s="98">
        <f>+P17-P8</f>
        <v>2427458.9983601281</v>
      </c>
      <c r="Q23" s="99"/>
      <c r="R23" s="97"/>
    </row>
    <row r="24" spans="1:20" ht="13.5" customHeight="1" x14ac:dyDescent="0.25">
      <c r="B24" s="8"/>
      <c r="C24" s="66" t="s">
        <v>14</v>
      </c>
      <c r="D24" s="67"/>
      <c r="E24" s="9"/>
      <c r="G24" s="6"/>
      <c r="H24" s="8"/>
      <c r="I24" s="66" t="s">
        <v>14</v>
      </c>
      <c r="J24" s="67"/>
      <c r="K24" s="9"/>
      <c r="L24" s="7"/>
      <c r="M24" s="6"/>
      <c r="N24" s="8"/>
      <c r="O24" s="66" t="s">
        <v>14</v>
      </c>
      <c r="P24" s="67"/>
      <c r="Q24" s="9"/>
      <c r="R24" s="7"/>
    </row>
    <row r="25" spans="1:20" ht="25.5" x14ac:dyDescent="0.25">
      <c r="A25" s="86" t="s">
        <v>35</v>
      </c>
      <c r="B25" s="18" t="s">
        <v>5</v>
      </c>
      <c r="C25" s="32">
        <f>+D9</f>
        <v>1426536.2365976702</v>
      </c>
      <c r="D25" s="33">
        <v>0</v>
      </c>
      <c r="E25" s="9"/>
      <c r="G25" s="86" t="s">
        <v>35</v>
      </c>
      <c r="H25" s="18" t="s">
        <v>5</v>
      </c>
      <c r="I25" s="32">
        <v>1085912.7617624579</v>
      </c>
      <c r="J25" s="33">
        <v>0</v>
      </c>
      <c r="K25" s="9"/>
      <c r="L25" s="7"/>
      <c r="M25" s="86" t="s">
        <v>35</v>
      </c>
      <c r="N25" s="18" t="s">
        <v>5</v>
      </c>
      <c r="O25" s="32">
        <f t="shared" ref="O25:P29" si="1">+C25+I25</f>
        <v>2512448.9983601281</v>
      </c>
      <c r="P25" s="34">
        <f t="shared" si="1"/>
        <v>0</v>
      </c>
      <c r="Q25" s="9"/>
      <c r="R25" s="7"/>
    </row>
    <row r="26" spans="1:20" ht="16.5" customHeight="1" x14ac:dyDescent="0.25">
      <c r="A26" s="86" t="s">
        <v>38</v>
      </c>
      <c r="B26" s="18" t="s">
        <v>6</v>
      </c>
      <c r="C26" s="35">
        <f>+D10</f>
        <v>363091</v>
      </c>
      <c r="D26" s="33">
        <v>0</v>
      </c>
      <c r="E26" s="9"/>
      <c r="G26" s="86" t="s">
        <v>38</v>
      </c>
      <c r="H26" s="18" t="s">
        <v>6</v>
      </c>
      <c r="I26" s="35">
        <v>301919</v>
      </c>
      <c r="J26" s="33"/>
      <c r="K26" s="9"/>
      <c r="L26" s="7"/>
      <c r="M26" s="86" t="s">
        <v>38</v>
      </c>
      <c r="N26" s="18" t="s">
        <v>6</v>
      </c>
      <c r="O26" s="35">
        <f t="shared" si="1"/>
        <v>665010</v>
      </c>
      <c r="P26" s="36">
        <f t="shared" si="1"/>
        <v>0</v>
      </c>
      <c r="Q26" s="9"/>
      <c r="R26" s="7"/>
    </row>
    <row r="27" spans="1:20" ht="16.5" customHeight="1" x14ac:dyDescent="0.25">
      <c r="A27" s="86" t="s">
        <v>39</v>
      </c>
      <c r="B27" s="18" t="s">
        <v>7</v>
      </c>
      <c r="C27" s="35">
        <f>+D11</f>
        <v>0</v>
      </c>
      <c r="D27" s="33">
        <f>+C11</f>
        <v>350000</v>
      </c>
      <c r="E27" s="9"/>
      <c r="G27" s="86" t="s">
        <v>39</v>
      </c>
      <c r="H27" s="18" t="s">
        <v>7</v>
      </c>
      <c r="I27" s="35">
        <f>+J11</f>
        <v>0</v>
      </c>
      <c r="J27" s="33">
        <f>+I11</f>
        <v>500000</v>
      </c>
      <c r="K27" s="9"/>
      <c r="L27" s="7"/>
      <c r="M27" s="6"/>
      <c r="N27" s="18"/>
      <c r="O27" s="35">
        <f t="shared" si="1"/>
        <v>0</v>
      </c>
      <c r="P27" s="36">
        <f t="shared" si="1"/>
        <v>850000</v>
      </c>
      <c r="Q27" s="9"/>
      <c r="R27" s="7"/>
    </row>
    <row r="28" spans="1:20" ht="16.5" customHeight="1" x14ac:dyDescent="0.25">
      <c r="B28" s="18" t="s">
        <v>9</v>
      </c>
      <c r="C28" s="37">
        <f>+D35</f>
        <v>0</v>
      </c>
      <c r="D28" s="33">
        <v>0</v>
      </c>
      <c r="E28" s="9"/>
      <c r="G28" s="6"/>
      <c r="H28" s="18" t="s">
        <v>9</v>
      </c>
      <c r="I28" s="37">
        <f>+J13</f>
        <v>0</v>
      </c>
      <c r="J28" s="33">
        <f>+I35</f>
        <v>0</v>
      </c>
      <c r="K28" s="9"/>
      <c r="L28" s="7"/>
      <c r="M28" s="6"/>
      <c r="N28" s="18" t="s">
        <v>9</v>
      </c>
      <c r="O28" s="35">
        <f t="shared" si="1"/>
        <v>0</v>
      </c>
      <c r="P28" s="36">
        <f t="shared" si="1"/>
        <v>0</v>
      </c>
      <c r="Q28" s="9"/>
      <c r="R28" s="7"/>
    </row>
    <row r="29" spans="1:20" ht="16.5" customHeight="1" x14ac:dyDescent="0.25">
      <c r="A29" s="86" t="s">
        <v>36</v>
      </c>
      <c r="B29" s="18" t="s">
        <v>8</v>
      </c>
      <c r="C29" s="38">
        <f>+D12</f>
        <v>200000</v>
      </c>
      <c r="D29" s="39">
        <v>0</v>
      </c>
      <c r="E29" s="9"/>
      <c r="G29" s="86" t="s">
        <v>36</v>
      </c>
      <c r="H29" s="18" t="s">
        <v>8</v>
      </c>
      <c r="I29" s="38">
        <v>0</v>
      </c>
      <c r="J29" s="39">
        <f>+I12</f>
        <v>100000</v>
      </c>
      <c r="K29" s="9"/>
      <c r="L29" s="7"/>
      <c r="M29" s="86" t="s">
        <v>36</v>
      </c>
      <c r="N29" s="18" t="s">
        <v>8</v>
      </c>
      <c r="O29" s="40">
        <f t="shared" si="1"/>
        <v>200000</v>
      </c>
      <c r="P29" s="41">
        <f t="shared" si="1"/>
        <v>100000</v>
      </c>
      <c r="Q29" s="9"/>
      <c r="R29" s="7"/>
    </row>
    <row r="30" spans="1:20" ht="16.5" customHeight="1" x14ac:dyDescent="0.25">
      <c r="B30" s="8"/>
      <c r="C30" s="24">
        <f>SUM(C25:C29)</f>
        <v>1989627.2365976702</v>
      </c>
      <c r="D30" s="25">
        <v>0</v>
      </c>
      <c r="E30" s="9"/>
      <c r="G30" s="6"/>
      <c r="H30" s="8"/>
      <c r="I30" s="24">
        <f>SUM(I25:I29)-SUM(J25:J29)</f>
        <v>787831.7617624579</v>
      </c>
      <c r="J30" s="25">
        <v>0</v>
      </c>
      <c r="K30" s="9"/>
      <c r="L30" s="7"/>
      <c r="M30" s="6"/>
      <c r="N30" s="8"/>
      <c r="O30" s="24">
        <f>SUM(O25:O29)-SUM(P25:P29)</f>
        <v>2427458.9983601281</v>
      </c>
      <c r="P30" s="25">
        <v>0</v>
      </c>
      <c r="Q30" s="9"/>
      <c r="R30" s="7"/>
      <c r="S30" s="13"/>
    </row>
    <row r="31" spans="1:20" ht="16.5" customHeight="1" x14ac:dyDescent="0.2">
      <c r="G31" s="6"/>
      <c r="L31" s="7"/>
      <c r="M31" s="6"/>
      <c r="R31" s="7"/>
    </row>
    <row r="32" spans="1:20" ht="31.5" customHeight="1" x14ac:dyDescent="0.25">
      <c r="B32" s="8"/>
      <c r="C32" s="64" t="s">
        <v>18</v>
      </c>
      <c r="D32" s="65"/>
      <c r="E32" s="9"/>
      <c r="G32" s="6"/>
      <c r="H32" s="8"/>
      <c r="I32" s="64" t="s">
        <v>18</v>
      </c>
      <c r="J32" s="65"/>
      <c r="K32" s="9"/>
      <c r="L32" s="7"/>
      <c r="M32" s="6"/>
      <c r="N32" s="8"/>
      <c r="O32" s="64" t="s">
        <v>18</v>
      </c>
      <c r="P32" s="65"/>
      <c r="Q32" s="9"/>
      <c r="R32" s="7"/>
    </row>
    <row r="33" spans="1:18" ht="16.5" customHeight="1" x14ac:dyDescent="0.25">
      <c r="B33" s="18" t="s">
        <v>19</v>
      </c>
      <c r="C33" s="45">
        <v>0</v>
      </c>
      <c r="D33" s="46">
        <v>0</v>
      </c>
      <c r="E33" s="9"/>
      <c r="G33" s="6"/>
      <c r="H33" s="18" t="s">
        <v>19</v>
      </c>
      <c r="I33" s="47">
        <v>0</v>
      </c>
      <c r="J33" s="46">
        <v>0</v>
      </c>
      <c r="K33" s="9"/>
      <c r="L33" s="7"/>
      <c r="M33" s="6"/>
      <c r="N33" s="18" t="s">
        <v>19</v>
      </c>
      <c r="O33" s="47">
        <v>0</v>
      </c>
      <c r="P33" s="48">
        <v>0</v>
      </c>
      <c r="Q33" s="9"/>
      <c r="R33" s="7"/>
    </row>
    <row r="34" spans="1:18" ht="38.25" customHeight="1" x14ac:dyDescent="0.25">
      <c r="A34" s="86"/>
      <c r="B34" s="18" t="s">
        <v>8</v>
      </c>
      <c r="C34" s="51">
        <f>+D12*0</f>
        <v>0</v>
      </c>
      <c r="D34" s="46">
        <v>0</v>
      </c>
      <c r="E34" s="9"/>
      <c r="G34" s="6"/>
      <c r="H34" s="18" t="s">
        <v>8</v>
      </c>
      <c r="I34" s="51"/>
      <c r="J34" s="46">
        <f>+I12*0</f>
        <v>0</v>
      </c>
      <c r="K34" s="9"/>
      <c r="L34" s="7"/>
      <c r="M34" s="6"/>
      <c r="N34" s="18" t="s">
        <v>8</v>
      </c>
      <c r="O34" s="51">
        <f>+C34+I34</f>
        <v>0</v>
      </c>
      <c r="P34" s="52">
        <f>+D34+J34</f>
        <v>0</v>
      </c>
      <c r="Q34" s="9"/>
      <c r="R34" s="7"/>
    </row>
    <row r="35" spans="1:18" ht="16.5" customHeight="1" x14ac:dyDescent="0.25">
      <c r="B35" s="18" t="s">
        <v>12</v>
      </c>
      <c r="C35" s="29">
        <v>0</v>
      </c>
      <c r="D35" s="53">
        <f>+C33/PASIVOS!C13</f>
        <v>0</v>
      </c>
      <c r="E35" s="9"/>
      <c r="H35" s="18" t="s">
        <v>12</v>
      </c>
      <c r="I35" s="29">
        <f>+J33/PASIVOS!C13</f>
        <v>0</v>
      </c>
      <c r="J35" s="53">
        <v>0</v>
      </c>
      <c r="K35" s="9"/>
      <c r="L35" s="7"/>
      <c r="N35" s="18" t="s">
        <v>12</v>
      </c>
      <c r="O35" s="54">
        <f>+C35+I35</f>
        <v>0</v>
      </c>
      <c r="P35" s="55">
        <f>+D35+J35</f>
        <v>0</v>
      </c>
      <c r="Q35" s="9"/>
      <c r="R35" s="7"/>
    </row>
    <row r="36" spans="1:18" ht="16.5" customHeight="1" x14ac:dyDescent="0.25">
      <c r="C36" s="24">
        <f>SUM(C33:C35)</f>
        <v>0</v>
      </c>
      <c r="D36" s="25">
        <v>0</v>
      </c>
      <c r="I36" s="24">
        <v>0</v>
      </c>
      <c r="J36" s="25">
        <f>SUM(J33:J35)</f>
        <v>0</v>
      </c>
      <c r="L36" s="7"/>
      <c r="O36" s="24">
        <f>SUM(O33:O35)-SUM(P33:P35)</f>
        <v>0</v>
      </c>
      <c r="P36" s="25">
        <v>0</v>
      </c>
      <c r="R36" s="7"/>
    </row>
    <row r="38" spans="1:18" x14ac:dyDescent="0.2">
      <c r="C38" s="64" t="s">
        <v>33</v>
      </c>
      <c r="D38" s="65"/>
      <c r="G38" s="6"/>
      <c r="I38" s="64" t="s">
        <v>33</v>
      </c>
      <c r="J38" s="65"/>
      <c r="L38" s="7"/>
      <c r="M38" s="6"/>
      <c r="O38" s="64" t="s">
        <v>33</v>
      </c>
      <c r="P38" s="65"/>
    </row>
    <row r="39" spans="1:18" ht="15.75" x14ac:dyDescent="0.2">
      <c r="B39" s="44" t="s">
        <v>15</v>
      </c>
      <c r="C39" s="45">
        <v>0</v>
      </c>
      <c r="D39" s="46">
        <v>0</v>
      </c>
      <c r="G39" s="6"/>
      <c r="H39" s="44" t="s">
        <v>15</v>
      </c>
      <c r="I39" s="45">
        <v>0</v>
      </c>
      <c r="J39" s="46">
        <v>0</v>
      </c>
      <c r="L39" s="7"/>
      <c r="M39" s="6"/>
      <c r="N39" s="44" t="s">
        <v>15</v>
      </c>
      <c r="O39" s="47">
        <v>0</v>
      </c>
      <c r="P39" s="48">
        <v>0</v>
      </c>
    </row>
    <row r="40" spans="1:18" ht="25.5" x14ac:dyDescent="0.2">
      <c r="B40" s="18" t="s">
        <v>16</v>
      </c>
      <c r="C40" s="49">
        <f>+D11*0</f>
        <v>0</v>
      </c>
      <c r="D40" s="50">
        <v>0</v>
      </c>
      <c r="G40" s="86" t="s">
        <v>39</v>
      </c>
      <c r="H40" s="18" t="s">
        <v>17</v>
      </c>
      <c r="I40" s="49">
        <f>+J11*0</f>
        <v>0</v>
      </c>
      <c r="J40" s="50">
        <v>0</v>
      </c>
      <c r="L40" s="7"/>
      <c r="M40" s="86" t="s">
        <v>39</v>
      </c>
      <c r="N40" s="18" t="s">
        <v>16</v>
      </c>
      <c r="O40" s="49">
        <f t="shared" ref="O40" si="2">+C40+I40</f>
        <v>0</v>
      </c>
      <c r="P40" s="50">
        <v>0</v>
      </c>
    </row>
    <row r="41" spans="1:18" ht="15.75" x14ac:dyDescent="0.25">
      <c r="C41" s="24">
        <f>SUM(C39:C40)</f>
        <v>0</v>
      </c>
      <c r="D41" s="25">
        <v>0</v>
      </c>
      <c r="G41" s="6"/>
      <c r="I41" s="24">
        <f>SUM(I39:I40)</f>
        <v>0</v>
      </c>
      <c r="J41" s="25">
        <v>0</v>
      </c>
      <c r="L41" s="7"/>
      <c r="M41" s="6"/>
      <c r="O41" s="24">
        <f>SUM(O39:O40)</f>
        <v>0</v>
      </c>
      <c r="P41" s="25">
        <v>0</v>
      </c>
    </row>
    <row r="43" spans="1:18" x14ac:dyDescent="0.2">
      <c r="R43" s="7"/>
    </row>
    <row r="44" spans="1:18" x14ac:dyDescent="0.2">
      <c r="R44" s="7"/>
    </row>
    <row r="45" spans="1:18" x14ac:dyDescent="0.2">
      <c r="R45" s="7"/>
    </row>
    <row r="46" spans="1:18" x14ac:dyDescent="0.2">
      <c r="R46" s="7"/>
    </row>
    <row r="50" spans="15:15" x14ac:dyDescent="0.2">
      <c r="O50" s="56"/>
    </row>
    <row r="85" spans="2:16" x14ac:dyDescent="0.2">
      <c r="B85" s="42" t="s">
        <v>20</v>
      </c>
      <c r="O85" s="7" t="s">
        <v>21</v>
      </c>
      <c r="P85" s="7" t="s">
        <v>20</v>
      </c>
    </row>
  </sheetData>
  <mergeCells count="21">
    <mergeCell ref="C38:D38"/>
    <mergeCell ref="I38:J38"/>
    <mergeCell ref="O38:P38"/>
    <mergeCell ref="C24:D24"/>
    <mergeCell ref="I24:J24"/>
    <mergeCell ref="O24:P24"/>
    <mergeCell ref="C32:D32"/>
    <mergeCell ref="I32:J32"/>
    <mergeCell ref="O32:P32"/>
    <mergeCell ref="C7:D7"/>
    <mergeCell ref="I7:J7"/>
    <mergeCell ref="O7:P7"/>
    <mergeCell ref="C19:D19"/>
    <mergeCell ref="I19:J19"/>
    <mergeCell ref="O19:P19"/>
    <mergeCell ref="B2:Q2"/>
    <mergeCell ref="B3:Q3"/>
    <mergeCell ref="B4:Q4"/>
    <mergeCell ref="B6:E6"/>
    <mergeCell ref="H6:K6"/>
    <mergeCell ref="N6:Q6"/>
  </mergeCells>
  <conditionalFormatting sqref="C35:K36 C32:F34 H32:K34 L36:P36 L32:L35 N32:P35 M35 C8:F30 C38:F41 H38:L41 N38:P41 R8:R30 R43:R46 H8:L30 N8:P30">
    <cfRule type="cellIs" dxfId="6" priority="2" operator="equal">
      <formula>0</formula>
    </cfRule>
  </conditionalFormatting>
  <conditionalFormatting sqref="R32:R36">
    <cfRule type="cellIs" dxfId="5" priority="1" operator="equal">
      <formula>0</formula>
    </cfRule>
  </conditionalFormatting>
  <printOptions horizontalCentered="1"/>
  <pageMargins left="0.74803149606299213" right="0.6692913385826772" top="1.9685039370078741" bottom="0.59055118110236227" header="1.1023622047244095" footer="0.51181102362204722"/>
  <pageSetup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OPCIONES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PASIVOS</vt:lpstr>
      <vt:lpstr>'1'!Área_de_impresión</vt:lpstr>
      <vt:lpstr>'10'!Área_de_impresión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Carrillo</dc:creator>
  <cp:lastModifiedBy>Javier Carrillo</cp:lastModifiedBy>
  <dcterms:created xsi:type="dcterms:W3CDTF">2025-07-24T18:22:00Z</dcterms:created>
  <dcterms:modified xsi:type="dcterms:W3CDTF">2025-07-24T20:55:38Z</dcterms:modified>
</cp:coreProperties>
</file>