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AMS\KINGSTON NEGRA\CURSOS\COFIDE\2026\30-07-2026 IEPS E IVA\"/>
    </mc:Choice>
  </mc:AlternateContent>
  <xr:revisionPtr revIDLastSave="0" documentId="13_ncr:1_{CCBAAE25-E9B2-4C49-928C-1669D13A86D3}" xr6:coauthVersionLast="47" xr6:coauthVersionMax="47" xr10:uidLastSave="{00000000-0000-0000-0000-000000000000}"/>
  <bookViews>
    <workbookView xWindow="-120" yWindow="-120" windowWidth="29040" windowHeight="15720" xr2:uid="{8D45BD2D-0A5E-4D49-8FFD-C02987712A3E}"/>
  </bookViews>
  <sheets>
    <sheet name="ACTIVIDAD" sheetId="1" r:id="rId1"/>
    <sheet name="COMPENSA" sheetId="2" r:id="rId2"/>
    <sheet name="ABARROTE" sheetId="5" r:id="rId3"/>
    <sheet name="EXTRANJERO" sheetId="6" r:id="rId4"/>
    <sheet name="NO OBJETO" sheetId="7" r:id="rId5"/>
    <sheet name="FACTOR" sheetId="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5" i="8" l="1"/>
  <c r="B12" i="7"/>
  <c r="B11" i="7"/>
  <c r="E6" i="7"/>
  <c r="D6" i="7"/>
  <c r="E5" i="7"/>
  <c r="D5" i="7"/>
  <c r="D12" i="6"/>
  <c r="D26" i="6" s="1"/>
  <c r="D9" i="6"/>
  <c r="E11" i="2"/>
  <c r="F11" i="2"/>
  <c r="G11" i="2"/>
  <c r="H11" i="2"/>
  <c r="I11" i="2"/>
  <c r="J11" i="2"/>
  <c r="K11" i="2"/>
  <c r="L11" i="2"/>
  <c r="M11" i="2"/>
  <c r="N11" i="2"/>
  <c r="D11" i="2"/>
  <c r="D7" i="2"/>
  <c r="H7" i="2"/>
  <c r="I7" i="2"/>
  <c r="J7" i="2"/>
  <c r="K7" i="2"/>
  <c r="L7" i="2"/>
  <c r="M7" i="2"/>
  <c r="N7" i="2"/>
  <c r="D5" i="2"/>
  <c r="E5" i="2"/>
  <c r="E7" i="2" s="1"/>
  <c r="F5" i="2"/>
  <c r="F7" i="2" s="1"/>
  <c r="G5" i="2"/>
  <c r="G7" i="2" s="1"/>
  <c r="H5" i="2"/>
  <c r="I5" i="2"/>
  <c r="J5" i="2"/>
  <c r="K5" i="2"/>
  <c r="L5" i="2"/>
  <c r="M5" i="2"/>
  <c r="N5" i="2"/>
  <c r="D9" i="2"/>
  <c r="E9" i="2"/>
  <c r="F9" i="2"/>
  <c r="G9" i="2"/>
  <c r="H9" i="2"/>
  <c r="I9" i="2"/>
  <c r="J9" i="2"/>
  <c r="K9" i="2"/>
  <c r="L9" i="2"/>
  <c r="M9" i="2"/>
  <c r="N9" i="2"/>
  <c r="C9" i="2"/>
  <c r="C7" i="2"/>
  <c r="C5" i="2"/>
  <c r="D13" i="1"/>
  <c r="C22" i="6" l="1"/>
  <c r="C18"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MENMON</author>
    <author>Usuario</author>
  </authors>
  <commentList>
    <comment ref="C17" authorId="0" shapeId="0" xr:uid="{4166FA94-97C7-4FB6-A1DB-D097EA79FD29}">
      <text>
        <r>
          <rPr>
            <b/>
            <sz val="9"/>
            <color indexed="81"/>
            <rFont val="Tahoma"/>
            <family val="2"/>
          </rPr>
          <t>No permite decimales.
Acepta cero.</t>
        </r>
      </text>
    </comment>
    <comment ref="C21" authorId="1" shapeId="0" xr:uid="{45023A6B-D42A-492E-948E-A159FBC2DD87}">
      <text>
        <r>
          <rPr>
            <b/>
            <sz val="9"/>
            <color indexed="81"/>
            <rFont val="Tahoma"/>
            <family val="2"/>
          </rPr>
          <t>No permite decimales.
Acepta cero.
Se ingresa monto cuando el valor del campo Valor total de actos o actividades pagadas / Actos o actividades pagados en la importación de bienes intangibles
y servicios a la tasa del 16% de IVA es mayor a cero.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MENMON</author>
  </authors>
  <commentList>
    <comment ref="B10" authorId="0" shapeId="0" xr:uid="{F65E3A85-9989-4E45-A4D0-E25916057067}">
      <text>
        <r>
          <rPr>
            <b/>
            <sz val="9"/>
            <color indexed="81"/>
            <rFont val="Tahoma"/>
            <family val="2"/>
          </rPr>
          <t>No permite decimales.
Acepta cero.</t>
        </r>
      </text>
    </comment>
  </commentList>
</comments>
</file>

<file path=xl/sharedStrings.xml><?xml version="1.0" encoding="utf-8"?>
<sst xmlns="http://schemas.openxmlformats.org/spreadsheetml/2006/main" count="133" uniqueCount="101">
  <si>
    <t>Contribuyente</t>
  </si>
  <si>
    <t>Actividad</t>
  </si>
  <si>
    <t>Productos</t>
  </si>
  <si>
    <t>PM RGL</t>
  </si>
  <si>
    <t>Importación y comercialización de bebidas alcohólicas y alimentos con alta densidad calórica</t>
  </si>
  <si>
    <t>Brandy, Whisky</t>
  </si>
  <si>
    <t>Papas fritas, dulces de leche</t>
  </si>
  <si>
    <t>Refrescos</t>
  </si>
  <si>
    <t>Artículo 2 fracción I inciso A) LIEPS</t>
  </si>
  <si>
    <t>Artículo 2 fracción I inciso J) LIEPS</t>
  </si>
  <si>
    <t>Artículo 2 fracción I inciso G) LIEPS</t>
  </si>
  <si>
    <t>Brandy</t>
  </si>
  <si>
    <t>Clientes de IEPS</t>
  </si>
  <si>
    <t>Precio de venta</t>
  </si>
  <si>
    <t>Clientes que no son contribuyentes de IEPS</t>
  </si>
  <si>
    <t>❶</t>
  </si>
  <si>
    <r>
      <rPr>
        <b/>
        <sz val="11"/>
        <color theme="1"/>
        <rFont val="Aptos Narrow"/>
        <family val="2"/>
        <scheme val="minor"/>
      </rPr>
      <t>Artículo 19 fracción II primer párrafo LIEPS</t>
    </r>
    <r>
      <rPr>
        <sz val="11"/>
        <color theme="1"/>
        <rFont val="Aptos Narrow"/>
        <family val="2"/>
        <scheme val="minor"/>
      </rPr>
      <t xml:space="preserve">
II. Expedir comprobantes fiscales, sin el traslado en forma expresa y por separado del impuesto establecido en esta Ley, salvo tratándose de la enajenación de los bienes a que se refieren los incisos A), D), F), G), I) y J) de la fracción I del artículo 2o. de esta Ley, siempre que el adquirente sea a su vez contribuyente de este impuesto por dichos bienes y así lo solicite.</t>
    </r>
  </si>
  <si>
    <t>Artículo 14 RLIEPS y la regla 5.2.39 RMF 2026</t>
  </si>
  <si>
    <t>Enero</t>
  </si>
  <si>
    <t>Febrero</t>
  </si>
  <si>
    <t>Marzo</t>
  </si>
  <si>
    <t>Abril</t>
  </si>
  <si>
    <t>Mayo</t>
  </si>
  <si>
    <t>Junio</t>
  </si>
  <si>
    <t>Julio</t>
  </si>
  <si>
    <t>Agosto</t>
  </si>
  <si>
    <t>Septiembre</t>
  </si>
  <si>
    <t>Octubre</t>
  </si>
  <si>
    <t>Noviembre</t>
  </si>
  <si>
    <t>Diciembre</t>
  </si>
  <si>
    <t>IEPS trasladado cobrado</t>
  </si>
  <si>
    <t>(-) IEPS acreditable pagado</t>
  </si>
  <si>
    <t>(=) IEPS a cargo</t>
  </si>
  <si>
    <t>(-) Compensación</t>
  </si>
  <si>
    <t>(=) IEPS por pagar</t>
  </si>
  <si>
    <t>(=) IEPS a favor</t>
  </si>
  <si>
    <t>Importe</t>
  </si>
  <si>
    <t>IVA</t>
  </si>
  <si>
    <t>Total</t>
  </si>
  <si>
    <t>¿Exento?</t>
  </si>
  <si>
    <t>Dulces</t>
  </si>
  <si>
    <t>Cigarros</t>
  </si>
  <si>
    <t>Cerveza</t>
  </si>
  <si>
    <t>Abarrotera</t>
  </si>
  <si>
    <t>Papas fritas</t>
  </si>
  <si>
    <t>Pan de dulce</t>
  </si>
  <si>
    <t>Bolillo</t>
  </si>
  <si>
    <t>Bebida enegizantes</t>
  </si>
  <si>
    <t>Nuez natural</t>
  </si>
  <si>
    <t>Artículo</t>
  </si>
  <si>
    <t>Fracción</t>
  </si>
  <si>
    <t>Inciso</t>
  </si>
  <si>
    <t>Definición</t>
  </si>
  <si>
    <t>I</t>
  </si>
  <si>
    <t>A</t>
  </si>
  <si>
    <t>C</t>
  </si>
  <si>
    <t>VIII.	Tabacos labrados y otros:
a) 	Cigarros, los cigarros con o sin filtro, elaborados con mezcla de tabacos rubios o de tabacos obscuros, envueltos con papel o cualquier otra sustancia que no contenga tabaco.
b) 	Puros, los tabacos labrados confeccionados y enrollados al 100% con hojas de tabaco o cualquier otra sustancia que contenga tabaco.
c) 	Otros tabacos labrados, los que no están comprendidos en los incisos anteriores. Se consideran tabacos labrados, entre otros, a los tabacos cernidos, picados, de hebra, de mascar, así como al rapé.
d)	Otros productos que contengan nicotina, los que contengan nicotina ya sea natural o artificial, cualquiera que sea su presentación, independientemente de que pudieran contener otras sustancias en su elaboración, que no contengan tabaco cortado, molido, en polvo o en hoja y no estén diseñados para calentarse o quemarse.</t>
  </si>
  <si>
    <t>Si es diferente a frabricante, productor o importador</t>
  </si>
  <si>
    <t>II.  Cerveza, la bebida fermentada, elaborada con malta de cebada, lúpulo, levadura y agua o con infusiones de cualquier semilla farinácea procedente de gramíneas o leguminosas, raíces o frutos feculentos o azúcares como adjuntos de la malta, con adición de lúpulo o sucedáneos de éste</t>
  </si>
  <si>
    <t>Con excepción</t>
  </si>
  <si>
    <t>G</t>
  </si>
  <si>
    <t>XVIII.	Bebidas saborizadas, las bebidas no alcohólicas elaboradas por la disolución en agua de cualquier tipo de azúcares o edulcorantes y que pueden incluir ingredientes adicionales tales como saborizantes naturales, artificiales o sintéticos, adicionados o no, de jugo, pulpa o néctar, de frutas o de verduras o de legumbres, de sus concentrados o extractos y otros aditivos para alimentos, y que pueden estar o no carbonatadas.</t>
  </si>
  <si>
    <t>J</t>
  </si>
  <si>
    <t>XXVI.	Botanas, los productos elaborados a base de harinas, semillas, tubérculos, cereales, granos y frutas sanos y limpios que pueden estar fritos, horneados y explotados o tostados y adicionados de sal, otros ingredientes y aditivos para alimentos, así como las semillas para botanas, que son la parte del fruto comestible de las plantas o árboles, limpia, sana, con o sin cáscara o cutícula, frita, tostada u horneada, adicionada o no de otros ingredientes o aditivos para alimentos.</t>
  </si>
  <si>
    <r>
      <rPr>
        <b/>
        <sz val="11"/>
        <color theme="1"/>
        <rFont val="Aptos Narrow"/>
        <family val="2"/>
        <scheme val="minor"/>
      </rPr>
      <t>Alimentos de consumo básico
5.1.4.</t>
    </r>
    <r>
      <rPr>
        <sz val="11"/>
        <color theme="1"/>
        <rFont val="Aptos Narrow"/>
        <family val="2"/>
        <scheme val="minor"/>
      </rPr>
      <t xml:space="preserve">	Para los efectos del artículo 2o., fracción I, inciso J), numeral 8 y último párrafo de la Ley del IEPS, considerando su importancia en la alimentación de la población, se entenderán alimentos de consumo básico que no quedan comprendidos en lo señalado por el inciso J) antes citado, los siguientes:
I.	Cadena del trigo:
a)	Tortilla de harina de trigo, incluyendo integral.
b)	Pan no dulce: bolillo, telera, baguette, chapata, birote y similares, blanco e integral, incluyendo el pan de caja.
c)	Alimentos a base de cereales de trigo sin azúcares, incluyendo integrales, así como galletas saladas.
II.	Cadena del maíz:
a)	Tortilla de maíz, incluso cuando esté tostada.
b)	Alimentos a base de cereales de maíz sin azúcares y galletas saladas.
III.	Cadena de otros cereales:
a)	Alimentos a base de cereales para lactantes y niños de corta edad.
b)	Alimentos a base de otros cereales sin azúcares, incluyendo integrales, así como galletas saladas.
c)	Pan no dulce de otros cereales, integral o no, incluyendo el pan de caja.
	Para los efectos de la presente regla se entiende por galletas saladas aquellas con un contenido de sodio igual o superior a 1,200 mg. por cada 100 gramos.
	El contenido de sodio se obtendrá al multiplicar el manifestado en la etiqueta del producto por 100 y el resultado dividirlo entre los gramos que tenga la porción de que se trate.
	LIEPS 2o.</t>
    </r>
  </si>
  <si>
    <t>NO</t>
  </si>
  <si>
    <t>No causa</t>
  </si>
  <si>
    <t>XXVII.	Productos de confitería, los dulces y confites. Quedan comprendidos los caramelos, el dulce imitación de mazapán, gelatina o grenetina, gelatina preparada o jaletina, malvavisco, mazapán, peladilla, turrón, entre otros.</t>
  </si>
  <si>
    <r>
      <rPr>
        <b/>
        <sz val="11"/>
        <color theme="1"/>
        <rFont val="Aptos Narrow"/>
        <family val="2"/>
        <scheme val="minor"/>
      </rPr>
      <t>Semillas en estado natural, no son botanas
5.1.8</t>
    </r>
    <r>
      <rPr>
        <sz val="11"/>
        <color theme="1"/>
        <rFont val="Aptos Narrow"/>
        <family val="2"/>
        <scheme val="minor"/>
      </rPr>
      <t>.	Para los efectos del artículo 3o., fracción XXVI de la Ley del IEPS, no quedan comprendidas como botanas las semillas en estado natural, sin que pierdan tal carácter por el hecho de haberse sometido a un proceso de secado, limpiado, descascarado, despepitado o desgranado, siempre y cuando no se les adicione ingrediente alguno.
	LIEPS 3o.</t>
    </r>
  </si>
  <si>
    <t>F</t>
  </si>
  <si>
    <t>XVII.	Bebidas energetizantes, las bebidas no alcohólicas adicionadas con la mezcla de cafeína y taurina o glucoronolactona o tiamina y/o cualquier otra sustancia que produzca efectos estimulantes similares.
	Se consideran concentrados, polvos y jarabes para preparar bebidas energetizantes, aquéllos que por dilución permiten obtener bebidas energetizantes con las características señaladas en el párrafo anterior.</t>
  </si>
  <si>
    <t>IVA acreditable</t>
  </si>
  <si>
    <t>Monto de los actos o actividades pagadas</t>
  </si>
  <si>
    <t>*Total de los actos o actividades pagados a la tasa del 16% de IVA</t>
  </si>
  <si>
    <t>*Total de los actos o actividades pagados sujetos al estímulo de la región fronteriza</t>
  </si>
  <si>
    <t>Total de actos o actividades no considerados en el prellenado (no forma parte del formato)</t>
  </si>
  <si>
    <t>A la tasa del 16%</t>
  </si>
  <si>
    <t>A la tasa del 8%</t>
  </si>
  <si>
    <t>*Total de los actos o actividades pagados en la importación de bienes y servicios a la tasa del 16% de IVA</t>
  </si>
  <si>
    <t>Total de los demás actos o actividades pagados a la tasa del 0% de IVA</t>
  </si>
  <si>
    <t>*IVA acreditable</t>
  </si>
  <si>
    <t>Campo 26</t>
  </si>
  <si>
    <t>Exclusivamente de actividades gravadas / Actos o actividades pagados en la importación de bienes intangibles y servicios a la tasa del 16% de IVA</t>
  </si>
  <si>
    <t>Campo 16</t>
  </si>
  <si>
    <t>Valor total de actos o actividades pagadas / Actos o actividades pagados en la importación de bienes
intangibles y servicios a la tasa del 16% de IVA</t>
  </si>
  <si>
    <r>
      <rPr>
        <b/>
        <sz val="11"/>
        <color theme="1"/>
        <rFont val="Aptos Narrow"/>
        <family val="2"/>
        <scheme val="minor"/>
      </rPr>
      <t>Artículo 50 RLIVA</t>
    </r>
    <r>
      <rPr>
        <sz val="11"/>
        <color theme="1"/>
        <rFont val="Aptos Narrow"/>
        <family val="2"/>
        <scheme val="minor"/>
      </rPr>
      <t>. Para los efectos de lo dispuesto en el artículo 24 de la Ley, los contribuyentes que importan bienes intangibles o servicios por los que deban pagar el impuesto, podrán efectuar el acreditamiento en los términos de la Ley en la misma declaración de pago mensual a que correspondan dichas importaciones.</t>
    </r>
  </si>
  <si>
    <t>*Otras cantidades a cargo del contribuyente</t>
  </si>
  <si>
    <t>Servicio prestado en el extranjero</t>
  </si>
  <si>
    <t>Transporte al aeropuerto</t>
  </si>
  <si>
    <t>Boleto de avión</t>
  </si>
  <si>
    <t>Cobro del servicio</t>
  </si>
  <si>
    <t>Campo 52</t>
  </si>
  <si>
    <t>Actos o actividades no objeto del IVA realizados en territorio nacional</t>
  </si>
  <si>
    <r>
      <rPr>
        <b/>
        <sz val="11"/>
        <color theme="1"/>
        <rFont val="Aptos Narrow"/>
        <family val="2"/>
        <scheme val="minor"/>
      </rPr>
      <t>Artículo 32 LIVA</t>
    </r>
    <r>
      <rPr>
        <sz val="11"/>
        <color theme="1"/>
        <rFont val="Aptos Narrow"/>
        <family val="2"/>
        <scheme val="minor"/>
      </rPr>
      <t>.- Los obligados al pago de este impuesto y las personas que realicen los actos o actividades a que se refiere el artículo 2o.-A tienen, además de las obligaciones señaladas en otros artículos de esta Ley, las siguientes:</t>
    </r>
  </si>
  <si>
    <t>V. Expedir comprobantes fiscales por las retenciones del impuesto que se efectúen en los casos previstos en el artículo 1o.-A, y proporcionar mensualmente a las autoridades fiscales, a través de los medios y formatos electrónicos que señale el Servicio de Administración Tributaria, la información sobre las personas a las que les hubieren retenido el impuesto establecido en esta Ley, a más tardar el día 17 del mes inmediato posterior al que corresponda dicha información.</t>
  </si>
  <si>
    <t>VIII. Proporcionar mensualmente a las autoridades fiscales, a través de los medios y formatos electrónicos que señale el Servicio de Administración Tributaria, la información correspondiente sobre el pago, retención, acreditamiento y traslado del impuesto al valor agregado en las operaciones con sus proveedores, desglosando el valor de los actos o actividades por tasa a la cual trasladó o le fue trasladado el impuesto al valor agregado, incluyendo actividades por las que el contribuyente no está obligado al pago, dicha información se presentará, a más tardar el día 17 del mes inmediato posterior al que corresponda dicha información.</t>
  </si>
  <si>
    <r>
      <rPr>
        <b/>
        <sz val="11"/>
        <color theme="1"/>
        <rFont val="Aptos Narrow"/>
        <family val="2"/>
        <scheme val="minor"/>
      </rPr>
      <t>Artículo 2o CFF</t>
    </r>
    <r>
      <rPr>
        <sz val="11"/>
        <color theme="1"/>
        <rFont val="Aptos Narrow"/>
        <family val="2"/>
        <scheme val="minor"/>
      </rPr>
      <t xml:space="preserve">.- Las contribuciones se clasifican en impuestos, aportaciones de seguridad social, contribuciones de mejoras y derechos, las que se definen de la siguiente manera: </t>
    </r>
  </si>
  <si>
    <t xml:space="preserve">II. Aportaciones de seguridad social son las contribuciones establecidas en ley a cargo de personas que son sustituidas por el Estado en el cumplimiento de obligaciones fijadas por la ley en materia de seguridad social o a las personas que se beneficien en forma especial por servicios de seguridad social proporcionados por el mismo Estado. </t>
  </si>
  <si>
    <t>Actividades gravada ejercicio 2025</t>
  </si>
  <si>
    <t>(/) Total de actividad gravadas + 0% + exentas + no objeto ejercicio 2025</t>
  </si>
  <si>
    <t>(=) Factor de prorratero a utilizar en todo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</si>
</sst>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3" formatCode="0.0000"/>
  </numFmts>
  <fonts count="14" x14ac:knownFonts="1">
    <font>
      <sz val="11"/>
      <color theme="1"/>
      <name val="Aptos Narrow"/>
      <family val="2"/>
      <scheme val="minor"/>
    </font>
    <font>
      <b/>
      <sz val="11"/>
      <color theme="0"/>
      <name val="Aptos Narrow"/>
      <family val="2"/>
      <scheme val="minor"/>
    </font>
    <font>
      <b/>
      <sz val="11"/>
      <color theme="1"/>
      <name val="Aptos Narrow"/>
      <family val="2"/>
      <scheme val="minor"/>
    </font>
    <font>
      <sz val="11"/>
      <color theme="1"/>
      <name val="Calibri"/>
      <family val="2"/>
    </font>
    <font>
      <u/>
      <sz val="11"/>
      <color theme="10"/>
      <name val="Aptos Narrow"/>
      <family val="2"/>
      <scheme val="minor"/>
    </font>
    <font>
      <sz val="8"/>
      <name val="Aptos Narrow"/>
      <family val="2"/>
      <scheme val="minor"/>
    </font>
    <font>
      <b/>
      <sz val="11"/>
      <color rgb="FFFF0000"/>
      <name val="Aptos Narrow"/>
      <family val="2"/>
      <scheme val="minor"/>
    </font>
    <font>
      <sz val="11"/>
      <color rgb="FF545454"/>
      <name val="Arial"/>
      <family val="2"/>
    </font>
    <font>
      <b/>
      <sz val="11"/>
      <color indexed="12"/>
      <name val="Calibri"/>
      <family val="2"/>
    </font>
    <font>
      <sz val="10"/>
      <name val="Arial"/>
      <family val="2"/>
    </font>
    <font>
      <b/>
      <sz val="10"/>
      <color rgb="FFFFFF00"/>
      <name val="Arial"/>
      <family val="2"/>
    </font>
    <font>
      <b/>
      <sz val="9"/>
      <color indexed="81"/>
      <name val="Tahoma"/>
      <family val="2"/>
    </font>
    <font>
      <b/>
      <u/>
      <sz val="11"/>
      <color indexed="12"/>
      <name val="Calibri"/>
      <family val="2"/>
    </font>
    <font>
      <b/>
      <u/>
      <sz val="11"/>
      <color rgb="FF0000FF"/>
      <name val="Aptos Narrow"/>
      <family val="2"/>
      <scheme val="minor"/>
    </font>
  </fonts>
  <fills count="14">
    <fill>
      <patternFill patternType="none"/>
    </fill>
    <fill>
      <patternFill patternType="gray125"/>
    </fill>
    <fill>
      <patternFill patternType="solid">
        <fgColor theme="0" tint="-4.9989318521683403E-2"/>
        <bgColor indexed="64"/>
      </patternFill>
    </fill>
    <fill>
      <patternFill patternType="solid">
        <fgColor theme="3" tint="0.89999084444715716"/>
        <bgColor indexed="64"/>
      </patternFill>
    </fill>
    <fill>
      <patternFill patternType="solid">
        <fgColor rgb="FFFFFFCC"/>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rgb="FFFFC000"/>
        <bgColor indexed="64"/>
      </patternFill>
    </fill>
    <fill>
      <patternFill patternType="solid">
        <fgColor rgb="FFC00000"/>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rgb="FF3366FF"/>
        <bgColor indexed="64"/>
      </patternFill>
    </fill>
    <fill>
      <patternFill patternType="solid">
        <fgColor rgb="FFCCCC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rgb="FFC00000"/>
      </left>
      <right style="thin">
        <color rgb="FFC00000"/>
      </right>
      <top style="thin">
        <color rgb="FFC00000"/>
      </top>
      <bottom style="thin">
        <color rgb="FFC00000"/>
      </bottom>
      <diagonal/>
    </border>
  </borders>
  <cellStyleXfs count="3">
    <xf numFmtId="0" fontId="0" fillId="0" borderId="0"/>
    <xf numFmtId="0" fontId="4" fillId="0" borderId="0" applyNumberFormat="0" applyFill="0" applyBorder="0" applyAlignment="0" applyProtection="0"/>
    <xf numFmtId="0" fontId="9" fillId="0" borderId="0"/>
  </cellStyleXfs>
  <cellXfs count="64">
    <xf numFmtId="0" fontId="0" fillId="0" borderId="0" xfId="0"/>
    <xf numFmtId="0" fontId="0" fillId="0" borderId="0" xfId="0" applyAlignment="1">
      <alignment vertical="center"/>
    </xf>
    <xf numFmtId="0" fontId="0" fillId="0" borderId="0" xfId="0" applyAlignment="1">
      <alignment horizontal="left" vertical="center"/>
    </xf>
    <xf numFmtId="0" fontId="0" fillId="0" borderId="1" xfId="0" applyBorder="1"/>
    <xf numFmtId="0" fontId="0" fillId="0" borderId="1" xfId="0" applyBorder="1" applyAlignment="1">
      <alignment vertical="center"/>
    </xf>
    <xf numFmtId="0" fontId="0" fillId="0" borderId="1" xfId="0" applyBorder="1" applyAlignment="1">
      <alignment wrapText="1"/>
    </xf>
    <xf numFmtId="0" fontId="0" fillId="0" borderId="1" xfId="0" applyBorder="1" applyAlignment="1">
      <alignment horizontal="center" vertical="center"/>
    </xf>
    <xf numFmtId="0" fontId="0" fillId="0" borderId="1" xfId="0" applyFill="1" applyBorder="1"/>
    <xf numFmtId="0" fontId="0" fillId="2" borderId="1" xfId="0" applyFill="1" applyBorder="1"/>
    <xf numFmtId="0" fontId="0" fillId="2" borderId="1" xfId="0" applyFill="1" applyBorder="1" applyAlignment="1">
      <alignment vertical="center"/>
    </xf>
    <xf numFmtId="0" fontId="0" fillId="2" borderId="1" xfId="0" applyFill="1" applyBorder="1" applyAlignment="1">
      <alignment horizontal="left" vertical="center"/>
    </xf>
    <xf numFmtId="0" fontId="2" fillId="0" borderId="0" xfId="0" applyFont="1"/>
    <xf numFmtId="0" fontId="2" fillId="3" borderId="1" xfId="0" applyFont="1" applyFill="1" applyBorder="1"/>
    <xf numFmtId="4" fontId="0" fillId="0" borderId="0" xfId="0" applyNumberFormat="1"/>
    <xf numFmtId="4" fontId="0" fillId="0" borderId="1" xfId="0" applyNumberFormat="1" applyBorder="1"/>
    <xf numFmtId="0" fontId="3" fillId="0" borderId="0" xfId="0" applyFont="1" applyAlignment="1">
      <alignment horizontal="center"/>
    </xf>
    <xf numFmtId="0" fontId="3" fillId="0" borderId="0" xfId="0" applyFont="1" applyAlignment="1">
      <alignment horizontal="center" vertical="center"/>
    </xf>
    <xf numFmtId="0" fontId="0" fillId="4" borderId="1" xfId="0" applyFill="1" applyBorder="1" applyAlignment="1">
      <alignment horizontal="justify" wrapText="1"/>
    </xf>
    <xf numFmtId="0" fontId="0" fillId="4" borderId="1" xfId="0" applyFill="1" applyBorder="1" applyAlignment="1">
      <alignment horizontal="justify"/>
    </xf>
    <xf numFmtId="0" fontId="2" fillId="5" borderId="0" xfId="0" applyFont="1" applyFill="1" applyAlignment="1">
      <alignment horizontal="center"/>
    </xf>
    <xf numFmtId="4" fontId="0" fillId="6" borderId="1" xfId="0" applyNumberFormat="1" applyFill="1" applyBorder="1"/>
    <xf numFmtId="0" fontId="6" fillId="0" borderId="0" xfId="0" applyFont="1"/>
    <xf numFmtId="4" fontId="6" fillId="0" borderId="0" xfId="0" applyNumberFormat="1" applyFont="1"/>
    <xf numFmtId="0" fontId="0" fillId="7" borderId="1" xfId="0" applyFill="1" applyBorder="1"/>
    <xf numFmtId="4" fontId="2" fillId="0" borderId="0" xfId="0" applyNumberFormat="1" applyFont="1"/>
    <xf numFmtId="4" fontId="0" fillId="0" borderId="1" xfId="0" applyNumberFormat="1" applyFill="1" applyBorder="1"/>
    <xf numFmtId="0" fontId="2" fillId="3" borderId="1" xfId="0" applyFont="1" applyFill="1" applyBorder="1" applyAlignment="1">
      <alignment horizontal="center"/>
    </xf>
    <xf numFmtId="0" fontId="0" fillId="0" borderId="1" xfId="0" applyBorder="1" applyAlignment="1">
      <alignment horizontal="justify" wrapText="1"/>
    </xf>
    <xf numFmtId="0" fontId="0" fillId="0" borderId="1" xfId="0" applyFill="1" applyBorder="1" applyAlignment="1">
      <alignment horizontal="center" vertical="center" wrapText="1"/>
    </xf>
    <xf numFmtId="0" fontId="0" fillId="0" borderId="1" xfId="0" applyBorder="1" applyAlignment="1">
      <alignment horizontal="justify"/>
    </xf>
    <xf numFmtId="0" fontId="0" fillId="0" borderId="1" xfId="0" applyBorder="1" applyAlignment="1">
      <alignment horizontal="justify" vertical="center"/>
    </xf>
    <xf numFmtId="0" fontId="0" fillId="0" borderId="1" xfId="0" applyFill="1" applyBorder="1" applyAlignment="1">
      <alignment horizontal="center" vertical="center"/>
    </xf>
    <xf numFmtId="0" fontId="0" fillId="0" borderId="4" xfId="0" applyBorder="1" applyAlignment="1">
      <alignment horizontal="justify" vertical="center"/>
    </xf>
    <xf numFmtId="0" fontId="0" fillId="0" borderId="3" xfId="0" applyBorder="1" applyAlignment="1">
      <alignment horizontal="justify" vertical="center"/>
    </xf>
    <xf numFmtId="0" fontId="0" fillId="0" borderId="5" xfId="0" applyBorder="1" applyAlignment="1">
      <alignment horizontal="justify" vertical="center"/>
    </xf>
    <xf numFmtId="0" fontId="0" fillId="4" borderId="1" xfId="0" applyFill="1" applyBorder="1" applyAlignment="1">
      <alignment horizontal="justify" vertical="center" wrapText="1"/>
    </xf>
    <xf numFmtId="0" fontId="0" fillId="4" borderId="1" xfId="0" applyFill="1" applyBorder="1" applyAlignment="1">
      <alignment horizontal="justify" vertical="center"/>
    </xf>
    <xf numFmtId="0" fontId="0" fillId="0" borderId="1" xfId="0" applyFill="1" applyBorder="1" applyAlignment="1">
      <alignment vertical="center"/>
    </xf>
    <xf numFmtId="0" fontId="0" fillId="0" borderId="6" xfId="0" applyFill="1" applyBorder="1" applyAlignment="1">
      <alignment horizontal="justify" vertical="center"/>
    </xf>
    <xf numFmtId="0" fontId="0" fillId="4" borderId="2" xfId="0" applyFill="1" applyBorder="1" applyAlignment="1">
      <alignment horizontal="justify" vertical="center" wrapText="1"/>
    </xf>
    <xf numFmtId="0" fontId="0" fillId="4" borderId="2" xfId="0" applyFill="1" applyBorder="1" applyAlignment="1">
      <alignment horizontal="justify" vertical="center"/>
    </xf>
    <xf numFmtId="0" fontId="0" fillId="0" borderId="1" xfId="0" applyBorder="1" applyAlignment="1">
      <alignment horizontal="justify" vertical="center" wrapText="1"/>
    </xf>
    <xf numFmtId="0" fontId="1" fillId="9" borderId="0" xfId="0" applyFont="1" applyFill="1"/>
    <xf numFmtId="4" fontId="0" fillId="0" borderId="1" xfId="0" quotePrefix="1" applyNumberFormat="1" applyBorder="1" applyAlignment="1">
      <alignment vertical="center"/>
    </xf>
    <xf numFmtId="0" fontId="0" fillId="0" borderId="7" xfId="0" applyBorder="1" applyAlignment="1">
      <alignment horizontal="center"/>
    </xf>
    <xf numFmtId="0" fontId="0" fillId="0" borderId="0" xfId="0" applyAlignment="1">
      <alignment horizontal="left"/>
    </xf>
    <xf numFmtId="0" fontId="0" fillId="8" borderId="0" xfId="0" applyFill="1" applyAlignment="1">
      <alignment horizontal="center"/>
    </xf>
    <xf numFmtId="0" fontId="0" fillId="4" borderId="1" xfId="0" applyFill="1" applyBorder="1"/>
    <xf numFmtId="4" fontId="0" fillId="4" borderId="1" xfId="0" quotePrefix="1" applyNumberFormat="1" applyFill="1" applyBorder="1"/>
    <xf numFmtId="0" fontId="7" fillId="0" borderId="0" xfId="0" applyFont="1" applyAlignment="1">
      <alignment horizontal="justify"/>
    </xf>
    <xf numFmtId="4" fontId="0" fillId="6" borderId="1" xfId="0" applyNumberFormat="1" applyFill="1" applyBorder="1" applyAlignment="1">
      <alignment vertical="center"/>
    </xf>
    <xf numFmtId="0" fontId="7" fillId="0" borderId="0" xfId="0" applyFont="1" applyAlignment="1">
      <alignment vertical="center"/>
    </xf>
    <xf numFmtId="0" fontId="7" fillId="0" borderId="0" xfId="0" applyFont="1" applyAlignment="1">
      <alignment horizontal="left"/>
    </xf>
    <xf numFmtId="4" fontId="0" fillId="10" borderId="1" xfId="0" quotePrefix="1" applyNumberFormat="1" applyFill="1" applyBorder="1"/>
    <xf numFmtId="0" fontId="8" fillId="11" borderId="8" xfId="0" applyFont="1" applyFill="1" applyBorder="1" applyAlignment="1">
      <alignment horizontal="center"/>
    </xf>
    <xf numFmtId="0" fontId="10" fillId="12" borderId="5" xfId="2" applyFont="1" applyFill="1" applyBorder="1" applyAlignment="1">
      <alignment horizontal="center" vertical="center" wrapText="1"/>
    </xf>
    <xf numFmtId="0" fontId="12" fillId="8" borderId="8" xfId="0" applyFont="1" applyFill="1" applyBorder="1" applyAlignment="1">
      <alignment horizontal="center"/>
    </xf>
    <xf numFmtId="0" fontId="7" fillId="0" borderId="6" xfId="0" applyFont="1" applyBorder="1" applyAlignment="1">
      <alignment horizontal="left"/>
    </xf>
    <xf numFmtId="0" fontId="2" fillId="5" borderId="1" xfId="0" applyFont="1" applyFill="1" applyBorder="1" applyAlignment="1">
      <alignment horizontal="center" vertical="center"/>
    </xf>
    <xf numFmtId="0" fontId="8" fillId="4" borderId="8" xfId="0" applyFont="1" applyFill="1" applyBorder="1" applyAlignment="1">
      <alignment horizontal="center"/>
    </xf>
    <xf numFmtId="0" fontId="13" fillId="13" borderId="5" xfId="1" applyFont="1" applyFill="1" applyBorder="1" applyAlignment="1">
      <alignment horizontal="center" vertical="center" wrapText="1"/>
    </xf>
    <xf numFmtId="0" fontId="0" fillId="9" borderId="0" xfId="0" applyFill="1"/>
    <xf numFmtId="0" fontId="0" fillId="5" borderId="1" xfId="0" applyFill="1" applyBorder="1" applyAlignment="1">
      <alignment horizontal="justify" vertical="center"/>
    </xf>
    <xf numFmtId="173" fontId="0" fillId="0" borderId="0" xfId="0" applyNumberFormat="1"/>
  </cellXfs>
  <cellStyles count="3">
    <cellStyle name="Hipervínculo" xfId="1" builtinId="8"/>
    <cellStyle name="Normal" xfId="0" builtinId="0"/>
    <cellStyle name="Normal 2" xfId="2" xr:uid="{C6DBD1F8-808C-4010-BB64-6D9AC1982A0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19</xdr:row>
      <xdr:rowOff>1516</xdr:rowOff>
    </xdr:from>
    <xdr:to>
      <xdr:col>9</xdr:col>
      <xdr:colOff>730250</xdr:colOff>
      <xdr:row>27</xdr:row>
      <xdr:rowOff>111479</xdr:rowOff>
    </xdr:to>
    <xdr:pic>
      <xdr:nvPicPr>
        <xdr:cNvPr id="2" name="Imagen 1">
          <a:extLst>
            <a:ext uri="{FF2B5EF4-FFF2-40B4-BE49-F238E27FC236}">
              <a16:creationId xmlns:a16="http://schemas.microsoft.com/office/drawing/2014/main" id="{ECEB5BCC-786E-9561-0260-C3C9C7CF47B4}"/>
            </a:ext>
          </a:extLst>
        </xdr:cNvPr>
        <xdr:cNvPicPr>
          <a:picLocks noChangeAspect="1"/>
        </xdr:cNvPicPr>
      </xdr:nvPicPr>
      <xdr:blipFill>
        <a:blip xmlns:r="http://schemas.openxmlformats.org/officeDocument/2006/relationships" r:embed="rId1"/>
        <a:stretch>
          <a:fillRect/>
        </a:stretch>
      </xdr:blipFill>
      <xdr:spPr>
        <a:xfrm>
          <a:off x="762000" y="6757916"/>
          <a:ext cx="8191500" cy="163396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CE679-E159-43E1-89BD-EE7F5AAEEA40}">
  <dimension ref="B3:D17"/>
  <sheetViews>
    <sheetView showGridLines="0" tabSelected="1" zoomScale="130" zoomScaleNormal="130" workbookViewId="0">
      <selection activeCell="B12" sqref="B12"/>
    </sheetView>
  </sheetViews>
  <sheetFormatPr baseColWidth="10" defaultRowHeight="15" x14ac:dyDescent="0.25"/>
  <cols>
    <col min="2" max="2" width="14" customWidth="1"/>
    <col min="3" max="3" width="61.7109375" customWidth="1"/>
    <col min="4" max="4" width="14.42578125" customWidth="1"/>
  </cols>
  <sheetData>
    <row r="3" spans="2:4" x14ac:dyDescent="0.25">
      <c r="B3" s="8" t="s">
        <v>0</v>
      </c>
      <c r="C3" s="3" t="s">
        <v>3</v>
      </c>
    </row>
    <row r="4" spans="2:4" ht="30" x14ac:dyDescent="0.25">
      <c r="B4" s="9" t="s">
        <v>1</v>
      </c>
      <c r="C4" s="5" t="s">
        <v>4</v>
      </c>
    </row>
    <row r="5" spans="2:4" x14ac:dyDescent="0.25">
      <c r="B5" s="10" t="s">
        <v>2</v>
      </c>
      <c r="C5" s="3" t="s">
        <v>5</v>
      </c>
      <c r="D5" t="s">
        <v>8</v>
      </c>
    </row>
    <row r="6" spans="2:4" x14ac:dyDescent="0.25">
      <c r="B6" s="10"/>
      <c r="C6" s="3" t="s">
        <v>6</v>
      </c>
      <c r="D6" t="s">
        <v>9</v>
      </c>
    </row>
    <row r="7" spans="2:4" x14ac:dyDescent="0.25">
      <c r="B7" s="10"/>
      <c r="C7" s="7" t="s">
        <v>7</v>
      </c>
      <c r="D7" t="s">
        <v>10</v>
      </c>
    </row>
    <row r="10" spans="2:4" x14ac:dyDescent="0.25">
      <c r="C10" s="11" t="s">
        <v>11</v>
      </c>
    </row>
    <row r="11" spans="2:4" x14ac:dyDescent="0.25">
      <c r="D11" s="12" t="s">
        <v>13</v>
      </c>
    </row>
    <row r="12" spans="2:4" x14ac:dyDescent="0.25">
      <c r="B12" s="15" t="s">
        <v>15</v>
      </c>
      <c r="C12" s="3" t="s">
        <v>12</v>
      </c>
      <c r="D12" s="14">
        <v>100</v>
      </c>
    </row>
    <row r="13" spans="2:4" x14ac:dyDescent="0.25">
      <c r="C13" s="3" t="s">
        <v>14</v>
      </c>
      <c r="D13" s="14">
        <f>D12*1.53</f>
        <v>153</v>
      </c>
    </row>
    <row r="16" spans="2:4" ht="94.5" customHeight="1" x14ac:dyDescent="0.25">
      <c r="B16" s="16" t="s">
        <v>15</v>
      </c>
      <c r="C16" s="17" t="s">
        <v>16</v>
      </c>
      <c r="D16" s="18"/>
    </row>
    <row r="17" spans="3:3" x14ac:dyDescent="0.25">
      <c r="C17" s="11" t="s">
        <v>17</v>
      </c>
    </row>
  </sheetData>
  <mergeCells count="2">
    <mergeCell ref="B5:B7"/>
    <mergeCell ref="C16:D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AB5D4-7DA0-4C74-8C4F-250C0E94C6E6}">
  <dimension ref="B2:N22"/>
  <sheetViews>
    <sheetView zoomScale="150" zoomScaleNormal="150" workbookViewId="0">
      <selection activeCell="G13" sqref="G13"/>
    </sheetView>
  </sheetViews>
  <sheetFormatPr baseColWidth="10" defaultRowHeight="15" x14ac:dyDescent="0.25"/>
  <cols>
    <col min="1" max="1" width="4.140625" customWidth="1"/>
    <col min="2" max="2" width="23.140625" customWidth="1"/>
  </cols>
  <sheetData>
    <row r="2" spans="2:14" x14ac:dyDescent="0.25">
      <c r="C2" s="19" t="s">
        <v>18</v>
      </c>
      <c r="D2" s="19" t="s">
        <v>19</v>
      </c>
      <c r="E2" s="19" t="s">
        <v>20</v>
      </c>
      <c r="F2" s="19" t="s">
        <v>21</v>
      </c>
      <c r="G2" s="19" t="s">
        <v>22</v>
      </c>
      <c r="H2" s="19" t="s">
        <v>23</v>
      </c>
      <c r="I2" s="19" t="s">
        <v>24</v>
      </c>
      <c r="J2" s="19" t="s">
        <v>25</v>
      </c>
      <c r="K2" s="19" t="s">
        <v>26</v>
      </c>
      <c r="L2" s="19" t="s">
        <v>27</v>
      </c>
      <c r="M2" s="19" t="s">
        <v>28</v>
      </c>
      <c r="N2" s="19" t="s">
        <v>29</v>
      </c>
    </row>
    <row r="3" spans="2:14" x14ac:dyDescent="0.25">
      <c r="B3" t="s">
        <v>30</v>
      </c>
      <c r="C3" s="20">
        <v>50000</v>
      </c>
      <c r="D3" s="20">
        <v>68000</v>
      </c>
      <c r="E3" s="20">
        <v>78000</v>
      </c>
      <c r="F3" s="20">
        <v>80000</v>
      </c>
      <c r="G3" s="20">
        <v>110000</v>
      </c>
      <c r="H3" s="20"/>
      <c r="I3" s="20"/>
      <c r="J3" s="20"/>
      <c r="K3" s="20"/>
      <c r="L3" s="20"/>
      <c r="M3" s="20"/>
      <c r="N3" s="20"/>
    </row>
    <row r="4" spans="2:14" x14ac:dyDescent="0.25">
      <c r="B4" t="s">
        <v>31</v>
      </c>
      <c r="C4" s="20">
        <v>69800</v>
      </c>
      <c r="D4" s="20">
        <v>65000</v>
      </c>
      <c r="E4" s="20">
        <v>81000</v>
      </c>
      <c r="F4" s="20">
        <v>79000</v>
      </c>
      <c r="G4" s="20">
        <v>93000</v>
      </c>
      <c r="H4" s="20"/>
      <c r="I4" s="20"/>
      <c r="J4" s="20"/>
      <c r="K4" s="20"/>
      <c r="L4" s="20"/>
      <c r="M4" s="20"/>
      <c r="N4" s="20"/>
    </row>
    <row r="5" spans="2:14" x14ac:dyDescent="0.25">
      <c r="B5" t="s">
        <v>32</v>
      </c>
      <c r="C5" t="str">
        <f>IFERROR(IF(C3&gt;=C4,C3-C4,""),"")</f>
        <v/>
      </c>
      <c r="D5" s="13">
        <f t="shared" ref="D5:N5" si="0">IFERROR(IF(D3&gt;=D4,D3-D4,""),"")</f>
        <v>3000</v>
      </c>
      <c r="E5" s="13" t="str">
        <f t="shared" si="0"/>
        <v/>
      </c>
      <c r="F5" s="13">
        <f t="shared" si="0"/>
        <v>1000</v>
      </c>
      <c r="G5" s="13">
        <f t="shared" si="0"/>
        <v>17000</v>
      </c>
      <c r="H5" s="13">
        <f t="shared" si="0"/>
        <v>0</v>
      </c>
      <c r="I5" s="13">
        <f t="shared" si="0"/>
        <v>0</v>
      </c>
      <c r="J5" s="13">
        <f t="shared" si="0"/>
        <v>0</v>
      </c>
      <c r="K5" s="13">
        <f t="shared" si="0"/>
        <v>0</v>
      </c>
      <c r="L5" s="13">
        <f t="shared" si="0"/>
        <v>0</v>
      </c>
      <c r="M5" s="13">
        <f t="shared" si="0"/>
        <v>0</v>
      </c>
      <c r="N5" s="13">
        <f t="shared" si="0"/>
        <v>0</v>
      </c>
    </row>
    <row r="6" spans="2:14" x14ac:dyDescent="0.25">
      <c r="B6" t="s">
        <v>33</v>
      </c>
      <c r="C6" s="20"/>
      <c r="D6" s="20">
        <v>3000</v>
      </c>
      <c r="E6" s="20"/>
      <c r="F6" s="20">
        <v>1000</v>
      </c>
      <c r="G6" s="20">
        <v>15800</v>
      </c>
      <c r="H6" s="20"/>
      <c r="I6" s="20"/>
      <c r="J6" s="20"/>
      <c r="K6" s="20"/>
      <c r="L6" s="20"/>
      <c r="M6" s="20"/>
      <c r="N6" s="20"/>
    </row>
    <row r="7" spans="2:14" x14ac:dyDescent="0.25">
      <c r="B7" s="11" t="s">
        <v>34</v>
      </c>
      <c r="C7" s="11" t="str">
        <f>IF(AND(C5&lt;&gt;"",C5&gt;=C6),C5-C6,"")</f>
        <v/>
      </c>
      <c r="D7" s="24">
        <f t="shared" ref="D7:N7" si="1">IF(AND(D5&lt;&gt;"",D5&gt;=D6),D5-D6,"")</f>
        <v>0</v>
      </c>
      <c r="E7" s="24" t="str">
        <f t="shared" si="1"/>
        <v/>
      </c>
      <c r="F7" s="24">
        <f t="shared" si="1"/>
        <v>0</v>
      </c>
      <c r="G7" s="24">
        <f t="shared" si="1"/>
        <v>1200</v>
      </c>
      <c r="H7" s="24">
        <f t="shared" si="1"/>
        <v>0</v>
      </c>
      <c r="I7" s="24">
        <f t="shared" si="1"/>
        <v>0</v>
      </c>
      <c r="J7" s="24">
        <f t="shared" si="1"/>
        <v>0</v>
      </c>
      <c r="K7" s="24">
        <f t="shared" si="1"/>
        <v>0</v>
      </c>
      <c r="L7" s="24">
        <f t="shared" si="1"/>
        <v>0</v>
      </c>
      <c r="M7" s="24">
        <f t="shared" si="1"/>
        <v>0</v>
      </c>
      <c r="N7" s="24">
        <f t="shared" si="1"/>
        <v>0</v>
      </c>
    </row>
    <row r="9" spans="2:14" x14ac:dyDescent="0.25">
      <c r="B9" s="21" t="s">
        <v>35</v>
      </c>
      <c r="C9" s="22">
        <f>IFERROR(IF(C4&gt;C3,C4-C3,""),"")</f>
        <v>19800</v>
      </c>
      <c r="D9" s="22" t="str">
        <f t="shared" ref="D9:N9" si="2">IFERROR(IF(D4&gt;D3,D4-D3,""),"")</f>
        <v/>
      </c>
      <c r="E9" s="22">
        <f t="shared" si="2"/>
        <v>3000</v>
      </c>
      <c r="F9" s="22" t="str">
        <f t="shared" si="2"/>
        <v/>
      </c>
      <c r="G9" s="22" t="str">
        <f t="shared" si="2"/>
        <v/>
      </c>
      <c r="H9" s="22" t="str">
        <f t="shared" si="2"/>
        <v/>
      </c>
      <c r="I9" s="22" t="str">
        <f t="shared" si="2"/>
        <v/>
      </c>
      <c r="J9" s="22" t="str">
        <f t="shared" si="2"/>
        <v/>
      </c>
      <c r="K9" s="22" t="str">
        <f t="shared" si="2"/>
        <v/>
      </c>
      <c r="L9" s="22" t="str">
        <f t="shared" si="2"/>
        <v/>
      </c>
      <c r="M9" s="22" t="str">
        <f t="shared" si="2"/>
        <v/>
      </c>
      <c r="N9" s="22" t="str">
        <f t="shared" si="2"/>
        <v/>
      </c>
    </row>
    <row r="11" spans="2:14" x14ac:dyDescent="0.25">
      <c r="B11" s="3" t="s">
        <v>18</v>
      </c>
      <c r="C11" s="23"/>
      <c r="D11" s="25">
        <f>IFERROR($C$9-SUM($D$6:D6),"")</f>
        <v>16800</v>
      </c>
      <c r="E11" s="25">
        <f>IFERROR($C$9-SUM($D$6:E6),"")</f>
        <v>16800</v>
      </c>
      <c r="F11" s="25">
        <f>IFERROR($C$9-SUM($D$6:F6),"")</f>
        <v>15800</v>
      </c>
      <c r="G11" s="25">
        <f>IFERROR($C$9-SUM($D$6:G6),"")</f>
        <v>0</v>
      </c>
      <c r="H11" s="25">
        <f>IFERROR($C$9-SUM($D$6:H6),"")</f>
        <v>0</v>
      </c>
      <c r="I11" s="25">
        <f>IFERROR($C$9-SUM($D$6:I6),"")</f>
        <v>0</v>
      </c>
      <c r="J11" s="25">
        <f>IFERROR($C$9-SUM($D$6:J6),"")</f>
        <v>0</v>
      </c>
      <c r="K11" s="25">
        <f>IFERROR($C$9-SUM($D$6:K6),"")</f>
        <v>0</v>
      </c>
      <c r="L11" s="25">
        <f>IFERROR($C$9-SUM($D$6:L6),"")</f>
        <v>0</v>
      </c>
      <c r="M11" s="25">
        <f>IFERROR($C$9-SUM($D$6:M6),"")</f>
        <v>0</v>
      </c>
      <c r="N11" s="25">
        <f>IFERROR($C$9-SUM($D$6:N6),"")</f>
        <v>0</v>
      </c>
    </row>
    <row r="12" spans="2:14" x14ac:dyDescent="0.25">
      <c r="B12" s="3" t="s">
        <v>19</v>
      </c>
      <c r="C12" s="7"/>
      <c r="D12" s="3"/>
      <c r="E12" s="3"/>
      <c r="F12" s="3"/>
      <c r="G12" s="3"/>
      <c r="H12" s="3"/>
      <c r="I12" s="3"/>
      <c r="J12" s="3"/>
      <c r="K12" s="3"/>
      <c r="L12" s="3"/>
      <c r="M12" s="3"/>
      <c r="N12" s="3"/>
    </row>
    <row r="13" spans="2:14" x14ac:dyDescent="0.25">
      <c r="B13" s="3" t="s">
        <v>20</v>
      </c>
      <c r="C13" s="3"/>
      <c r="D13" s="3"/>
      <c r="E13" s="3"/>
      <c r="F13" s="3"/>
      <c r="G13" s="3"/>
      <c r="H13" s="3"/>
      <c r="I13" s="3"/>
      <c r="J13" s="3"/>
      <c r="K13" s="3"/>
      <c r="L13" s="3"/>
      <c r="M13" s="3"/>
      <c r="N13" s="3"/>
    </row>
    <row r="14" spans="2:14" x14ac:dyDescent="0.25">
      <c r="B14" s="3" t="s">
        <v>21</v>
      </c>
      <c r="C14" s="3"/>
      <c r="D14" s="3"/>
      <c r="E14" s="3"/>
      <c r="F14" s="3"/>
      <c r="G14" s="3"/>
      <c r="H14" s="3"/>
      <c r="I14" s="3"/>
      <c r="J14" s="3"/>
      <c r="K14" s="3"/>
      <c r="L14" s="3"/>
      <c r="M14" s="3"/>
      <c r="N14" s="3"/>
    </row>
    <row r="15" spans="2:14" x14ac:dyDescent="0.25">
      <c r="B15" s="3" t="s">
        <v>22</v>
      </c>
      <c r="C15" s="3"/>
      <c r="D15" s="3"/>
      <c r="E15" s="3"/>
      <c r="F15" s="3"/>
      <c r="G15" s="3"/>
      <c r="H15" s="3"/>
      <c r="I15" s="3"/>
      <c r="J15" s="3"/>
      <c r="K15" s="3"/>
      <c r="L15" s="3"/>
      <c r="M15" s="3"/>
      <c r="N15" s="3"/>
    </row>
    <row r="16" spans="2:14" x14ac:dyDescent="0.25">
      <c r="B16" s="3" t="s">
        <v>23</v>
      </c>
      <c r="C16" s="3"/>
      <c r="D16" s="3"/>
      <c r="E16" s="3"/>
      <c r="F16" s="3"/>
      <c r="G16" s="3"/>
      <c r="H16" s="3"/>
      <c r="I16" s="3"/>
      <c r="J16" s="3"/>
      <c r="K16" s="3"/>
      <c r="L16" s="3"/>
      <c r="M16" s="3"/>
      <c r="N16" s="3"/>
    </row>
    <row r="17" spans="2:14" x14ac:dyDescent="0.25">
      <c r="B17" s="3" t="s">
        <v>24</v>
      </c>
      <c r="C17" s="3"/>
      <c r="D17" s="3"/>
      <c r="E17" s="3"/>
      <c r="F17" s="3"/>
      <c r="G17" s="3"/>
      <c r="H17" s="3"/>
      <c r="I17" s="3"/>
      <c r="J17" s="3"/>
      <c r="K17" s="3"/>
      <c r="L17" s="3"/>
      <c r="M17" s="3"/>
      <c r="N17" s="3"/>
    </row>
    <row r="18" spans="2:14" x14ac:dyDescent="0.25">
      <c r="B18" s="3" t="s">
        <v>25</v>
      </c>
      <c r="C18" s="3"/>
      <c r="D18" s="3"/>
      <c r="E18" s="3"/>
      <c r="F18" s="3"/>
      <c r="G18" s="3"/>
      <c r="H18" s="3"/>
      <c r="I18" s="3"/>
      <c r="J18" s="3"/>
      <c r="K18" s="3"/>
      <c r="L18" s="3"/>
      <c r="M18" s="3"/>
      <c r="N18" s="3"/>
    </row>
    <row r="19" spans="2:14" x14ac:dyDescent="0.25">
      <c r="B19" s="3" t="s">
        <v>26</v>
      </c>
      <c r="C19" s="3"/>
      <c r="D19" s="3"/>
      <c r="E19" s="3"/>
      <c r="F19" s="3"/>
      <c r="G19" s="3"/>
      <c r="H19" s="3"/>
      <c r="I19" s="3"/>
      <c r="J19" s="3"/>
      <c r="K19" s="3"/>
      <c r="L19" s="3"/>
      <c r="M19" s="3"/>
      <c r="N19" s="3"/>
    </row>
    <row r="20" spans="2:14" x14ac:dyDescent="0.25">
      <c r="B20" s="3" t="s">
        <v>27</v>
      </c>
      <c r="C20" s="3"/>
      <c r="D20" s="3"/>
      <c r="E20" s="3"/>
      <c r="F20" s="3"/>
      <c r="G20" s="3"/>
      <c r="H20" s="3"/>
      <c r="I20" s="3"/>
      <c r="J20" s="3"/>
      <c r="K20" s="3"/>
      <c r="L20" s="3"/>
      <c r="M20" s="3"/>
      <c r="N20" s="3"/>
    </row>
    <row r="21" spans="2:14" x14ac:dyDescent="0.25">
      <c r="B21" s="3" t="s">
        <v>28</v>
      </c>
      <c r="C21" s="3"/>
      <c r="D21" s="3"/>
      <c r="E21" s="3"/>
      <c r="F21" s="3"/>
      <c r="G21" s="3"/>
      <c r="H21" s="3"/>
      <c r="I21" s="3"/>
      <c r="J21" s="3"/>
      <c r="K21" s="3"/>
      <c r="L21" s="3"/>
      <c r="M21" s="3"/>
      <c r="N21" s="3"/>
    </row>
    <row r="22" spans="2:14" x14ac:dyDescent="0.25">
      <c r="B22" s="3" t="s">
        <v>29</v>
      </c>
      <c r="C22" s="3"/>
      <c r="D22" s="3"/>
      <c r="E22" s="3"/>
      <c r="F22" s="3"/>
      <c r="G22" s="3"/>
      <c r="H22" s="3"/>
      <c r="I22" s="3"/>
      <c r="J22" s="3"/>
      <c r="K22" s="3"/>
      <c r="L22" s="3"/>
      <c r="M22" s="3"/>
      <c r="N22" s="3"/>
    </row>
  </sheetData>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F1FF7-E680-44CE-AC9E-5D85EE6EDBBB}">
  <dimension ref="B2:G22"/>
  <sheetViews>
    <sheetView zoomScale="130" zoomScaleNormal="130" workbookViewId="0">
      <selection activeCell="B7" sqref="B7"/>
    </sheetView>
  </sheetViews>
  <sheetFormatPr baseColWidth="10" defaultRowHeight="15" x14ac:dyDescent="0.25"/>
  <cols>
    <col min="2" max="2" width="18.140625" bestFit="1" customWidth="1"/>
    <col min="6" max="6" width="93.7109375" customWidth="1"/>
    <col min="7" max="7" width="24.5703125" customWidth="1"/>
  </cols>
  <sheetData>
    <row r="2" spans="2:7" x14ac:dyDescent="0.25">
      <c r="B2" s="11" t="s">
        <v>43</v>
      </c>
    </row>
    <row r="4" spans="2:7" x14ac:dyDescent="0.25">
      <c r="B4" s="12" t="s">
        <v>2</v>
      </c>
      <c r="C4" s="26" t="s">
        <v>49</v>
      </c>
      <c r="D4" s="26" t="s">
        <v>50</v>
      </c>
      <c r="E4" s="26" t="s">
        <v>51</v>
      </c>
      <c r="F4" s="26" t="s">
        <v>52</v>
      </c>
      <c r="G4" s="26" t="s">
        <v>39</v>
      </c>
    </row>
    <row r="5" spans="2:7" ht="172.5" customHeight="1" x14ac:dyDescent="0.25">
      <c r="B5" s="4" t="s">
        <v>41</v>
      </c>
      <c r="C5" s="6">
        <v>2</v>
      </c>
      <c r="D5" s="6" t="s">
        <v>53</v>
      </c>
      <c r="E5" s="6" t="s">
        <v>55</v>
      </c>
      <c r="F5" s="27" t="s">
        <v>56</v>
      </c>
      <c r="G5" s="28" t="s">
        <v>57</v>
      </c>
    </row>
    <row r="6" spans="2:7" ht="45" x14ac:dyDescent="0.25">
      <c r="B6" s="4" t="s">
        <v>42</v>
      </c>
      <c r="C6" s="6">
        <v>2</v>
      </c>
      <c r="D6" s="6" t="s">
        <v>53</v>
      </c>
      <c r="E6" s="6" t="s">
        <v>54</v>
      </c>
      <c r="F6" s="29" t="s">
        <v>58</v>
      </c>
      <c r="G6" s="31" t="s">
        <v>59</v>
      </c>
    </row>
    <row r="7" spans="2:7" ht="75" x14ac:dyDescent="0.25">
      <c r="B7" s="4" t="s">
        <v>7</v>
      </c>
      <c r="C7" s="6">
        <v>2</v>
      </c>
      <c r="D7" s="6" t="s">
        <v>53</v>
      </c>
      <c r="E7" s="6" t="s">
        <v>60</v>
      </c>
      <c r="F7" s="30" t="s">
        <v>61</v>
      </c>
      <c r="G7" s="28" t="s">
        <v>57</v>
      </c>
    </row>
    <row r="8" spans="2:7" ht="33" customHeight="1" x14ac:dyDescent="0.25">
      <c r="B8" s="4" t="s">
        <v>44</v>
      </c>
      <c r="C8" s="6">
        <v>2</v>
      </c>
      <c r="D8" s="6" t="s">
        <v>53</v>
      </c>
      <c r="E8" s="6" t="s">
        <v>62</v>
      </c>
      <c r="F8" s="32" t="s">
        <v>63</v>
      </c>
      <c r="G8" s="6" t="s">
        <v>65</v>
      </c>
    </row>
    <row r="9" spans="2:7" ht="21" customHeight="1" x14ac:dyDescent="0.25">
      <c r="B9" s="37" t="s">
        <v>45</v>
      </c>
      <c r="C9" s="6">
        <v>2</v>
      </c>
      <c r="D9" s="6" t="s">
        <v>53</v>
      </c>
      <c r="E9" s="6" t="s">
        <v>62</v>
      </c>
      <c r="F9" s="33"/>
      <c r="G9" s="6" t="s">
        <v>65</v>
      </c>
    </row>
    <row r="10" spans="2:7" ht="21.75" customHeight="1" x14ac:dyDescent="0.25">
      <c r="B10" s="37" t="s">
        <v>46</v>
      </c>
      <c r="C10" s="6">
        <v>2</v>
      </c>
      <c r="D10" s="6" t="s">
        <v>53</v>
      </c>
      <c r="E10" s="6" t="s">
        <v>62</v>
      </c>
      <c r="F10" s="33"/>
      <c r="G10" s="6" t="s">
        <v>66</v>
      </c>
    </row>
    <row r="11" spans="2:7" ht="21.75" customHeight="1" x14ac:dyDescent="0.25">
      <c r="B11" s="7" t="s">
        <v>48</v>
      </c>
      <c r="C11" s="6">
        <v>2</v>
      </c>
      <c r="D11" s="6" t="s">
        <v>53</v>
      </c>
      <c r="E11" s="6" t="s">
        <v>62</v>
      </c>
      <c r="F11" s="34"/>
      <c r="G11" s="6" t="s">
        <v>66</v>
      </c>
    </row>
    <row r="12" spans="2:7" ht="45" x14ac:dyDescent="0.25">
      <c r="B12" s="4" t="s">
        <v>40</v>
      </c>
      <c r="C12" s="6">
        <v>2</v>
      </c>
      <c r="D12" s="6" t="s">
        <v>53</v>
      </c>
      <c r="E12" s="6" t="s">
        <v>62</v>
      </c>
      <c r="F12" s="38" t="s">
        <v>67</v>
      </c>
      <c r="G12" s="6" t="s">
        <v>65</v>
      </c>
    </row>
    <row r="13" spans="2:7" ht="87.75" customHeight="1" x14ac:dyDescent="0.25">
      <c r="B13" s="37" t="s">
        <v>47</v>
      </c>
      <c r="C13" s="6">
        <v>2</v>
      </c>
      <c r="D13" s="6" t="s">
        <v>53</v>
      </c>
      <c r="E13" s="6" t="s">
        <v>69</v>
      </c>
      <c r="F13" s="41" t="s">
        <v>70</v>
      </c>
      <c r="G13" s="31" t="s">
        <v>59</v>
      </c>
    </row>
    <row r="17" spans="2:6" x14ac:dyDescent="0.25">
      <c r="B17" s="35" t="s">
        <v>64</v>
      </c>
      <c r="C17" s="36"/>
      <c r="D17" s="36"/>
      <c r="E17" s="36"/>
      <c r="F17" s="36"/>
    </row>
    <row r="18" spans="2:6" x14ac:dyDescent="0.25">
      <c r="B18" s="36"/>
      <c r="C18" s="36"/>
      <c r="D18" s="36"/>
      <c r="E18" s="36"/>
      <c r="F18" s="36"/>
    </row>
    <row r="19" spans="2:6" x14ac:dyDescent="0.25">
      <c r="B19" s="36"/>
      <c r="C19" s="36"/>
      <c r="D19" s="36"/>
      <c r="E19" s="36"/>
      <c r="F19" s="36"/>
    </row>
    <row r="20" spans="2:6" ht="180.75" customHeight="1" x14ac:dyDescent="0.25">
      <c r="B20" s="36"/>
      <c r="C20" s="36"/>
      <c r="D20" s="36"/>
      <c r="E20" s="36"/>
      <c r="F20" s="36"/>
    </row>
    <row r="21" spans="2:6" ht="66" customHeight="1" x14ac:dyDescent="0.25">
      <c r="B21" s="36"/>
      <c r="C21" s="36"/>
      <c r="D21" s="36"/>
      <c r="E21" s="36"/>
      <c r="F21" s="36"/>
    </row>
    <row r="22" spans="2:6" ht="66.75" customHeight="1" x14ac:dyDescent="0.25">
      <c r="B22" s="39" t="s">
        <v>68</v>
      </c>
      <c r="C22" s="40"/>
      <c r="D22" s="40"/>
      <c r="E22" s="40"/>
      <c r="F22" s="40"/>
    </row>
  </sheetData>
  <mergeCells count="3">
    <mergeCell ref="B17:F21"/>
    <mergeCell ref="F8:F11"/>
    <mergeCell ref="B22:F2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C076D-9C34-4636-B6B9-C65614C34B7C}">
  <dimension ref="B2:E26"/>
  <sheetViews>
    <sheetView showGridLines="0" topLeftCell="A7" zoomScale="130" zoomScaleNormal="130" workbookViewId="0">
      <selection activeCell="D26" sqref="D26"/>
    </sheetView>
  </sheetViews>
  <sheetFormatPr baseColWidth="10" defaultRowHeight="15" x14ac:dyDescent="0.25"/>
  <cols>
    <col min="2" max="2" width="15.42578125" customWidth="1"/>
    <col min="3" max="3" width="64" customWidth="1"/>
    <col min="5" max="5" width="19.5703125" customWidth="1"/>
  </cols>
  <sheetData>
    <row r="2" spans="2:5" x14ac:dyDescent="0.25">
      <c r="B2" s="42" t="s">
        <v>71</v>
      </c>
    </row>
    <row r="3" spans="2:5" x14ac:dyDescent="0.25">
      <c r="B3" s="11" t="s">
        <v>72</v>
      </c>
    </row>
    <row r="4" spans="2:5" x14ac:dyDescent="0.25">
      <c r="B4" s="2" t="s">
        <v>73</v>
      </c>
      <c r="C4" s="2"/>
      <c r="D4" s="43"/>
      <c r="E4" s="44"/>
    </row>
    <row r="5" spans="2:5" x14ac:dyDescent="0.25">
      <c r="B5" s="45" t="s">
        <v>74</v>
      </c>
      <c r="C5" s="45"/>
      <c r="D5" s="43"/>
      <c r="E5" s="44"/>
    </row>
    <row r="6" spans="2:5" x14ac:dyDescent="0.25">
      <c r="B6" s="46" t="s">
        <v>75</v>
      </c>
      <c r="C6" s="46"/>
    </row>
    <row r="7" spans="2:5" x14ac:dyDescent="0.25">
      <c r="C7" s="47" t="s">
        <v>76</v>
      </c>
      <c r="D7" s="48"/>
    </row>
    <row r="8" spans="2:5" x14ac:dyDescent="0.25">
      <c r="C8" s="47" t="s">
        <v>77</v>
      </c>
      <c r="D8" s="48"/>
    </row>
    <row r="9" spans="2:5" ht="33.75" customHeight="1" x14ac:dyDescent="0.25">
      <c r="B9" s="49" t="s">
        <v>78</v>
      </c>
      <c r="C9" s="49"/>
      <c r="D9" s="50">
        <f>15000*18.9632</f>
        <v>284448</v>
      </c>
    </row>
    <row r="10" spans="2:5" x14ac:dyDescent="0.25">
      <c r="B10" s="51" t="s">
        <v>79</v>
      </c>
      <c r="C10" s="1"/>
      <c r="D10" s="43"/>
    </row>
    <row r="12" spans="2:5" x14ac:dyDescent="0.25">
      <c r="B12" s="52" t="s">
        <v>80</v>
      </c>
      <c r="C12" s="52"/>
      <c r="D12" s="53">
        <f>ROUND(D9*0.16,0)</f>
        <v>45512</v>
      </c>
    </row>
    <row r="16" spans="2:5" x14ac:dyDescent="0.25">
      <c r="C16" s="56" t="s">
        <v>83</v>
      </c>
    </row>
    <row r="17" spans="2:4" ht="38.25" x14ac:dyDescent="0.25">
      <c r="C17" s="55" t="s">
        <v>84</v>
      </c>
    </row>
    <row r="18" spans="2:4" x14ac:dyDescent="0.25">
      <c r="C18" s="13">
        <f>D9</f>
        <v>284448</v>
      </c>
    </row>
    <row r="20" spans="2:4" x14ac:dyDescent="0.25">
      <c r="C20" s="54" t="s">
        <v>81</v>
      </c>
    </row>
    <row r="21" spans="2:4" ht="38.25" x14ac:dyDescent="0.25">
      <c r="C21" s="55" t="s">
        <v>82</v>
      </c>
    </row>
    <row r="22" spans="2:4" x14ac:dyDescent="0.25">
      <c r="C22" s="13">
        <f>ROUND(D12,0)</f>
        <v>45512</v>
      </c>
    </row>
    <row r="24" spans="2:4" ht="69.75" customHeight="1" x14ac:dyDescent="0.25">
      <c r="B24" s="36" t="s">
        <v>85</v>
      </c>
      <c r="C24" s="36"/>
      <c r="D24" s="36"/>
    </row>
    <row r="26" spans="2:4" x14ac:dyDescent="0.25">
      <c r="B26" s="52" t="s">
        <v>86</v>
      </c>
      <c r="C26" s="57"/>
      <c r="D26" s="20">
        <f>D12</f>
        <v>45512</v>
      </c>
    </row>
  </sheetData>
  <mergeCells count="8">
    <mergeCell ref="B5:C5"/>
    <mergeCell ref="B6:C6"/>
    <mergeCell ref="B9:C9"/>
    <mergeCell ref="B12:C12"/>
    <mergeCell ref="B24:D24"/>
    <mergeCell ref="B26:C26"/>
    <mergeCell ref="B4:C4"/>
    <mergeCell ref="E4:E5"/>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52B6F-B9D5-4725-8EA5-45262FCCD791}">
  <dimension ref="A2:K30"/>
  <sheetViews>
    <sheetView showGridLines="0" topLeftCell="A18" zoomScale="150" zoomScaleNormal="150" workbookViewId="0">
      <selection activeCell="B30" sqref="B30:F30"/>
    </sheetView>
  </sheetViews>
  <sheetFormatPr baseColWidth="10" defaultRowHeight="15" x14ac:dyDescent="0.25"/>
  <cols>
    <col min="2" max="2" width="31.85546875" bestFit="1" customWidth="1"/>
  </cols>
  <sheetData>
    <row r="2" spans="1:11" x14ac:dyDescent="0.25">
      <c r="B2" s="11" t="s">
        <v>87</v>
      </c>
    </row>
    <row r="3" spans="1:11" x14ac:dyDescent="0.25">
      <c r="B3" t="s">
        <v>90</v>
      </c>
      <c r="C3" s="13">
        <v>50000</v>
      </c>
    </row>
    <row r="4" spans="1:11" x14ac:dyDescent="0.25">
      <c r="C4" s="58" t="s">
        <v>36</v>
      </c>
      <c r="D4" s="58" t="s">
        <v>37</v>
      </c>
      <c r="E4" s="58" t="s">
        <v>38</v>
      </c>
    </row>
    <row r="5" spans="1:11" x14ac:dyDescent="0.25">
      <c r="B5" t="s">
        <v>88</v>
      </c>
      <c r="C5" s="14">
        <v>500</v>
      </c>
      <c r="D5" s="14">
        <f>C5*0.16</f>
        <v>80</v>
      </c>
      <c r="E5" s="14">
        <f>SUM(C5:D5)</f>
        <v>580</v>
      </c>
    </row>
    <row r="6" spans="1:11" x14ac:dyDescent="0.25">
      <c r="B6" t="s">
        <v>89</v>
      </c>
      <c r="C6" s="14">
        <v>20000</v>
      </c>
      <c r="D6" s="14">
        <f>C6*0.16</f>
        <v>3200</v>
      </c>
      <c r="E6" s="14">
        <f>SUM(C6:D6)</f>
        <v>23200</v>
      </c>
    </row>
    <row r="9" spans="1:11" x14ac:dyDescent="0.25">
      <c r="B9" s="59" t="s">
        <v>91</v>
      </c>
    </row>
    <row r="10" spans="1:11" ht="45" x14ac:dyDescent="0.25">
      <c r="B10" s="60" t="s">
        <v>92</v>
      </c>
    </row>
    <row r="11" spans="1:11" x14ac:dyDescent="0.25">
      <c r="B11" t="str">
        <f>B5</f>
        <v>Transporte al aeropuerto</v>
      </c>
    </row>
    <row r="12" spans="1:11" x14ac:dyDescent="0.25">
      <c r="B12" t="str">
        <f>B6</f>
        <v>Boleto de avión</v>
      </c>
    </row>
    <row r="14" spans="1:11" x14ac:dyDescent="0.25">
      <c r="A14" s="61"/>
      <c r="B14" s="61"/>
      <c r="C14" s="61"/>
      <c r="D14" s="61"/>
      <c r="E14" s="61"/>
      <c r="F14" s="61"/>
      <c r="G14" s="61"/>
      <c r="H14" s="61"/>
      <c r="I14" s="61"/>
      <c r="J14" s="61"/>
      <c r="K14" s="61"/>
    </row>
    <row r="16" spans="1:11" ht="46.5" customHeight="1" x14ac:dyDescent="0.25">
      <c r="B16" s="18" t="s">
        <v>93</v>
      </c>
      <c r="C16" s="18"/>
      <c r="D16" s="18"/>
      <c r="E16" s="18"/>
      <c r="F16" s="18"/>
    </row>
    <row r="17" spans="2:6" ht="91.5" customHeight="1" x14ac:dyDescent="0.25">
      <c r="B17" s="62" t="s">
        <v>94</v>
      </c>
      <c r="C17" s="62"/>
      <c r="D17" s="62"/>
      <c r="E17" s="62"/>
      <c r="F17" s="62"/>
    </row>
    <row r="18" spans="2:6" ht="123.75" customHeight="1" x14ac:dyDescent="0.25">
      <c r="B18" s="62" t="s">
        <v>95</v>
      </c>
      <c r="C18" s="62"/>
      <c r="D18" s="62"/>
      <c r="E18" s="62"/>
      <c r="F18" s="62"/>
    </row>
    <row r="29" spans="2:6" ht="40.5" customHeight="1" x14ac:dyDescent="0.25">
      <c r="B29" s="36" t="s">
        <v>96</v>
      </c>
      <c r="C29" s="36"/>
      <c r="D29" s="36"/>
      <c r="E29" s="36"/>
      <c r="F29" s="36"/>
    </row>
    <row r="30" spans="2:6" ht="66.75" customHeight="1" x14ac:dyDescent="0.25">
      <c r="B30" s="36" t="s">
        <v>97</v>
      </c>
      <c r="C30" s="36"/>
      <c r="D30" s="36"/>
      <c r="E30" s="36"/>
      <c r="F30" s="36"/>
    </row>
  </sheetData>
  <mergeCells count="5">
    <mergeCell ref="B16:F16"/>
    <mergeCell ref="B17:F17"/>
    <mergeCell ref="B18:F18"/>
    <mergeCell ref="B29:F29"/>
    <mergeCell ref="B30:F30"/>
  </mergeCells>
  <pageMargins left="0.7" right="0.7" top="0.75" bottom="0.75" header="0.3" footer="0.3"/>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3B6CE-1C10-4892-9E1F-AB0DACF588DB}">
  <dimension ref="B3:C5"/>
  <sheetViews>
    <sheetView zoomScale="120" zoomScaleNormal="120" workbookViewId="0">
      <selection activeCell="B8" sqref="B8"/>
    </sheetView>
  </sheetViews>
  <sheetFormatPr baseColWidth="10" defaultRowHeight="15" x14ac:dyDescent="0.25"/>
  <cols>
    <col min="2" max="2" width="64.7109375" bestFit="1" customWidth="1"/>
    <col min="3" max="3" width="12.5703125" bestFit="1" customWidth="1"/>
  </cols>
  <sheetData>
    <row r="3" spans="2:3" x14ac:dyDescent="0.25">
      <c r="B3" t="s">
        <v>98</v>
      </c>
      <c r="C3" s="13">
        <v>2560000</v>
      </c>
    </row>
    <row r="4" spans="2:3" x14ac:dyDescent="0.25">
      <c r="B4" t="s">
        <v>99</v>
      </c>
      <c r="C4" s="13">
        <v>3150000</v>
      </c>
    </row>
    <row r="5" spans="2:3" x14ac:dyDescent="0.25">
      <c r="B5" t="s">
        <v>100</v>
      </c>
      <c r="C5" s="63">
        <f>C3/C4</f>
        <v>0.8126984126984127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ACTIVIDAD</vt:lpstr>
      <vt:lpstr>COMPENSA</vt:lpstr>
      <vt:lpstr>ABARROTE</vt:lpstr>
      <vt:lpstr>EXTRANJERO</vt:lpstr>
      <vt:lpstr>NO OBJETO</vt:lpstr>
      <vt:lpstr>FACTOR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Alberto Monroy</dc:creator>
  <cp:lastModifiedBy>Alberto Monroy</cp:lastModifiedBy>
  <dcterms:created xsi:type="dcterms:W3CDTF">2026-07-30T21:18:33Z</dcterms:created>
  <dcterms:modified xsi:type="dcterms:W3CDTF">2026-07-31T00:44:24Z</dcterms:modified>
</cp:coreProperties>
</file>