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Amsy\ams\KINGSTON NEGRA\CURSOS\COFIDE\2026\29-01-2026 EXCEL INTERMADIO IA\"/>
    </mc:Choice>
  </mc:AlternateContent>
  <xr:revisionPtr revIDLastSave="0" documentId="13_ncr:1_{3F000F83-DA3E-4AE1-A560-BAA67EBA399B}" xr6:coauthVersionLast="47" xr6:coauthVersionMax="47" xr10:uidLastSave="{00000000-0000-0000-0000-000000000000}"/>
  <bookViews>
    <workbookView xWindow="-120" yWindow="-120" windowWidth="29040" windowHeight="15720" xr2:uid="{32D42B98-7821-47D5-8C2D-FB005B7C8457}"/>
  </bookViews>
  <sheets>
    <sheet name="EJEMPLO" sheetId="2" r:id="rId1"/>
    <sheet name="BASE" sheetId="3" r:id="rId2"/>
    <sheet name="TABLAI" sheetId="5" r:id="rId3"/>
    <sheet name="INPC" sheetId="1" r:id="rId4"/>
  </sheets>
  <definedNames>
    <definedName name="INPCA">INPC!$B$4:$B$61</definedName>
    <definedName name="INPCM">INPC!$C$3:$N$3</definedName>
    <definedName name="TINPC">INPC!$C$4:$N$61</definedName>
  </definedNames>
  <calcPr calcId="191029"/>
  <pivotCaches>
    <pivotCache cacheId="1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C25" i="2"/>
  <c r="C24" i="2"/>
  <c r="C23" i="2"/>
  <c r="E41" i="3"/>
  <c r="F41" i="3"/>
  <c r="E42" i="3"/>
  <c r="F42" i="3" s="1"/>
  <c r="E43" i="3"/>
  <c r="F43" i="3" s="1"/>
  <c r="E44" i="3"/>
  <c r="F44" i="3"/>
  <c r="E45" i="3"/>
  <c r="F45" i="3"/>
  <c r="E46" i="3"/>
  <c r="F46" i="3"/>
  <c r="E47" i="3"/>
  <c r="F47" i="3"/>
  <c r="E8" i="3"/>
  <c r="F8" i="3"/>
  <c r="E9" i="3"/>
  <c r="F9" i="3" s="1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 s="1"/>
  <c r="E40" i="3"/>
  <c r="F40" i="3"/>
  <c r="E6" i="3"/>
  <c r="F6" i="3"/>
  <c r="E7" i="3"/>
  <c r="F7" i="3"/>
  <c r="E5" i="3"/>
  <c r="F5" i="3"/>
  <c r="F4" i="3"/>
  <c r="E4" i="3"/>
  <c r="C15" i="2"/>
  <c r="D15" i="2" s="1"/>
  <c r="C8" i="2"/>
  <c r="C6" i="2"/>
  <c r="C5" i="2"/>
  <c r="D16" i="2" l="1"/>
</calcChain>
</file>

<file path=xl/sharedStrings.xml><?xml version="1.0" encoding="utf-8"?>
<sst xmlns="http://schemas.openxmlformats.org/spreadsheetml/2006/main" count="93" uniqueCount="42">
  <si>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</si>
  <si>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</si>
  <si>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</si>
  <si>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</si>
  <si>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</si>
  <si>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</si>
  <si>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</si>
  <si>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</si>
  <si>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</si>
  <si>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</si>
  <si>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</si>
  <si>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</si>
  <si>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</t>
  </si>
  <si>
    <t>Año</t>
  </si>
  <si>
    <t>=COINCIDIR(AÑO(C3),INPCA,0)</t>
  </si>
  <si>
    <t>Mes</t>
  </si>
  <si>
    <t>=COINCIDIR(TEXTO(C3,"MMMM"),INPCM,0)</t>
  </si>
  <si>
    <t>INPC</t>
  </si>
  <si>
    <t>=INDICE(TINPC,COINCIDIR(AÑO(C3),INPCA,0),COINCIDIR(TEXTO(C3,"MMMM"),INPCM,0))</t>
  </si>
  <si>
    <t>Fecha de ingreso</t>
  </si>
  <si>
    <t>Fecha actual</t>
  </si>
  <si>
    <t>¿Aniversario?</t>
  </si>
  <si>
    <t>RFC cliente</t>
  </si>
  <si>
    <t>Importe</t>
  </si>
  <si>
    <t>IVA</t>
  </si>
  <si>
    <t>Total</t>
  </si>
  <si>
    <t>JBE980203KI8</t>
  </si>
  <si>
    <t>MEM870203JU7</t>
  </si>
  <si>
    <t>JBE980203KI9</t>
  </si>
  <si>
    <t>Fecha inicial</t>
  </si>
  <si>
    <t>Fecha final</t>
  </si>
  <si>
    <t>RFC</t>
  </si>
  <si>
    <t>=SI.ERROR(SUMAR.SI.CONJUNTO(BASE!$D:$D,BASE!$B:$B,"&gt;="&amp;$C$19,BASE!$B:$B,"&lt;="&amp;$C$20,BASE!$C:$C,$C$22),"")</t>
  </si>
  <si>
    <t>=SI.ERROR(SUMAR.SI.CONJUNTO(BASE!$E:$E,BASE!$B:$B,"&gt;="&amp;$C$19,BASE!$B:$B,"&lt;="&amp;$C$20,BASE!$C:$C,$C$22),"")</t>
  </si>
  <si>
    <t>=SI.ERROR(SUMAR.SI.CONJUNTO(BASE!$F:$F,BASE!$B:$B,"&gt;="&amp;$C$19,BASE!$B:$B,"&lt;="&amp;$C$20,BASE!$C:$C,$C$22),"")</t>
  </si>
  <si>
    <t>Etiquetas de fila</t>
  </si>
  <si>
    <t>Total general</t>
  </si>
  <si>
    <t>Suma de Importe</t>
  </si>
  <si>
    <t>Suma de IVA</t>
  </si>
  <si>
    <t>Suma de Total</t>
  </si>
  <si>
    <t>(Todas)</t>
  </si>
  <si>
    <t>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</si>
</sst>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363636"/>
      <name val="Arial"/>
      <family val="2"/>
    </font>
    <font>
      <sz val="8"/>
      <name val="Aptos Narrow"/>
      <family val="2"/>
      <scheme val="minor"/>
    </font>
    <font>
      <b/>
      <sz val="11"/>
      <color rgb="FFFFFF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/>
    <xf numFmtId="0" fontId="3" fillId="3" borderId="3" xfId="0" applyFont="1" applyFill="1" applyBorder="1" applyAlignment="1">
      <alignment horizontal="right" vertical="top"/>
    </xf>
    <xf numFmtId="0" fontId="4" fillId="3" borderId="3" xfId="0" applyFont="1" applyFill="1" applyBorder="1" applyAlignment="1">
      <alignment horizontal="right" vertical="top"/>
    </xf>
    <xf numFmtId="0" fontId="0" fillId="4" borderId="0" xfId="0" applyFill="1"/>
    <xf numFmtId="0" fontId="2" fillId="2" borderId="3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 vertical="top"/>
    </xf>
    <xf numFmtId="0" fontId="0" fillId="5" borderId="4" xfId="0" applyFill="1" applyBorder="1"/>
    <xf numFmtId="14" fontId="0" fillId="5" borderId="4" xfId="0" applyNumberFormat="1" applyFill="1" applyBorder="1"/>
    <xf numFmtId="0" fontId="0" fillId="0" borderId="0" xfId="0" quotePrefix="1"/>
    <xf numFmtId="0" fontId="0" fillId="6" borderId="0" xfId="0" applyFill="1"/>
    <xf numFmtId="0" fontId="1" fillId="2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14" fontId="0" fillId="0" borderId="0" xfId="0" applyNumberFormat="1"/>
    <xf numFmtId="0" fontId="1" fillId="8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Fill="1" applyBorder="1"/>
    <xf numFmtId="0" fontId="1" fillId="0" borderId="0" xfId="0" applyFont="1"/>
    <xf numFmtId="0" fontId="1" fillId="9" borderId="4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9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51.48869583333" createdVersion="8" refreshedVersion="8" minRefreshableVersion="3" recordCount="44" xr:uid="{F227ADC6-B0D6-492F-85E1-B3538D50550B}">
  <cacheSource type="worksheet">
    <worksheetSource ref="B3:F47" sheet="BASE"/>
  </cacheSource>
  <cacheFields count="5">
    <cacheField name="Fecha" numFmtId="14">
      <sharedItems containsSemiMixedTypes="0" containsNonDate="0" containsDate="1" containsString="0" minDate="2026-01-01T00:00:00" maxDate="2026-02-14T00:00:00" count="44"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</sharedItems>
    </cacheField>
    <cacheField name="RFC cliente" numFmtId="0">
      <sharedItems count="2">
        <s v="JBE980203KI8"/>
        <s v="MEM870203JU7"/>
      </sharedItems>
    </cacheField>
    <cacheField name="Importe" numFmtId="4">
      <sharedItems containsSemiMixedTypes="0" containsString="0" containsNumber="1" containsInteger="1" minValue="25000" maxValue="150000"/>
    </cacheField>
    <cacheField name="IVA" numFmtId="4">
      <sharedItems containsSemiMixedTypes="0" containsString="0" containsNumber="1" containsInteger="1" minValue="4000" maxValue="24000"/>
    </cacheField>
    <cacheField name="Total" numFmtId="4">
      <sharedItems containsSemiMixedTypes="0" containsString="0" containsNumber="1" containsInteger="1" minValue="29000" maxValue="17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n v="150000"/>
    <n v="24000"/>
    <n v="174000"/>
  </r>
  <r>
    <x v="1"/>
    <x v="1"/>
    <n v="25000"/>
    <n v="4000"/>
    <n v="29000"/>
  </r>
  <r>
    <x v="2"/>
    <x v="0"/>
    <n v="28900"/>
    <n v="4624"/>
    <n v="33524"/>
  </r>
  <r>
    <x v="3"/>
    <x v="1"/>
    <n v="30000"/>
    <n v="4800"/>
    <n v="34800"/>
  </r>
  <r>
    <x v="4"/>
    <x v="0"/>
    <n v="31100"/>
    <n v="4976"/>
    <n v="36076"/>
  </r>
  <r>
    <x v="5"/>
    <x v="1"/>
    <n v="32200"/>
    <n v="5152"/>
    <n v="37352"/>
  </r>
  <r>
    <x v="6"/>
    <x v="0"/>
    <n v="33300"/>
    <n v="5328"/>
    <n v="38628"/>
  </r>
  <r>
    <x v="7"/>
    <x v="1"/>
    <n v="34400"/>
    <n v="5504"/>
    <n v="39904"/>
  </r>
  <r>
    <x v="8"/>
    <x v="0"/>
    <n v="35500"/>
    <n v="5680"/>
    <n v="41180"/>
  </r>
  <r>
    <x v="9"/>
    <x v="1"/>
    <n v="36600"/>
    <n v="5856"/>
    <n v="42456"/>
  </r>
  <r>
    <x v="10"/>
    <x v="0"/>
    <n v="37700"/>
    <n v="6032"/>
    <n v="43732"/>
  </r>
  <r>
    <x v="11"/>
    <x v="1"/>
    <n v="38800"/>
    <n v="6208"/>
    <n v="45008"/>
  </r>
  <r>
    <x v="12"/>
    <x v="0"/>
    <n v="39900"/>
    <n v="6384"/>
    <n v="46284"/>
  </r>
  <r>
    <x v="13"/>
    <x v="1"/>
    <n v="41000"/>
    <n v="6560"/>
    <n v="47560"/>
  </r>
  <r>
    <x v="14"/>
    <x v="0"/>
    <n v="42100"/>
    <n v="6736"/>
    <n v="48836"/>
  </r>
  <r>
    <x v="15"/>
    <x v="1"/>
    <n v="43200"/>
    <n v="6912"/>
    <n v="50112"/>
  </r>
  <r>
    <x v="16"/>
    <x v="0"/>
    <n v="44300"/>
    <n v="7088"/>
    <n v="51388"/>
  </r>
  <r>
    <x v="17"/>
    <x v="1"/>
    <n v="45400"/>
    <n v="7264"/>
    <n v="52664"/>
  </r>
  <r>
    <x v="18"/>
    <x v="0"/>
    <n v="46500"/>
    <n v="7440"/>
    <n v="53940"/>
  </r>
  <r>
    <x v="19"/>
    <x v="1"/>
    <n v="47600"/>
    <n v="7616"/>
    <n v="55216"/>
  </r>
  <r>
    <x v="20"/>
    <x v="0"/>
    <n v="48700"/>
    <n v="7792"/>
    <n v="56492"/>
  </r>
  <r>
    <x v="21"/>
    <x v="1"/>
    <n v="49800"/>
    <n v="7968"/>
    <n v="57768"/>
  </r>
  <r>
    <x v="22"/>
    <x v="0"/>
    <n v="50900"/>
    <n v="8144"/>
    <n v="59044"/>
  </r>
  <r>
    <x v="23"/>
    <x v="1"/>
    <n v="52000"/>
    <n v="8320"/>
    <n v="60320"/>
  </r>
  <r>
    <x v="24"/>
    <x v="0"/>
    <n v="53100"/>
    <n v="8496"/>
    <n v="61596"/>
  </r>
  <r>
    <x v="25"/>
    <x v="1"/>
    <n v="54200"/>
    <n v="8672"/>
    <n v="62872"/>
  </r>
  <r>
    <x v="26"/>
    <x v="0"/>
    <n v="55300"/>
    <n v="8848"/>
    <n v="64148"/>
  </r>
  <r>
    <x v="27"/>
    <x v="1"/>
    <n v="56400"/>
    <n v="9024"/>
    <n v="65424"/>
  </r>
  <r>
    <x v="28"/>
    <x v="0"/>
    <n v="57500"/>
    <n v="9200"/>
    <n v="66700"/>
  </r>
  <r>
    <x v="29"/>
    <x v="1"/>
    <n v="58600"/>
    <n v="9376"/>
    <n v="67976"/>
  </r>
  <r>
    <x v="30"/>
    <x v="0"/>
    <n v="59700"/>
    <n v="9552"/>
    <n v="69252"/>
  </r>
  <r>
    <x v="31"/>
    <x v="1"/>
    <n v="60800"/>
    <n v="9728"/>
    <n v="70528"/>
  </r>
  <r>
    <x v="32"/>
    <x v="0"/>
    <n v="61900"/>
    <n v="9904"/>
    <n v="71804"/>
  </r>
  <r>
    <x v="33"/>
    <x v="1"/>
    <n v="63000"/>
    <n v="10080"/>
    <n v="73080"/>
  </r>
  <r>
    <x v="34"/>
    <x v="0"/>
    <n v="64100"/>
    <n v="10256"/>
    <n v="74356"/>
  </r>
  <r>
    <x v="35"/>
    <x v="1"/>
    <n v="65200"/>
    <n v="10432"/>
    <n v="75632"/>
  </r>
  <r>
    <x v="36"/>
    <x v="0"/>
    <n v="66300"/>
    <n v="10608"/>
    <n v="76908"/>
  </r>
  <r>
    <x v="37"/>
    <x v="1"/>
    <n v="67400"/>
    <n v="10784"/>
    <n v="78184"/>
  </r>
  <r>
    <x v="38"/>
    <x v="0"/>
    <n v="68500"/>
    <n v="10960"/>
    <n v="79460"/>
  </r>
  <r>
    <x v="39"/>
    <x v="1"/>
    <n v="69600"/>
    <n v="11136"/>
    <n v="80736"/>
  </r>
  <r>
    <x v="40"/>
    <x v="0"/>
    <n v="70700"/>
    <n v="11312"/>
    <n v="82012"/>
  </r>
  <r>
    <x v="41"/>
    <x v="1"/>
    <n v="71800"/>
    <n v="11488"/>
    <n v="83288"/>
  </r>
  <r>
    <x v="42"/>
    <x v="0"/>
    <n v="72900"/>
    <n v="11664"/>
    <n v="84564"/>
  </r>
  <r>
    <x v="43"/>
    <x v="1"/>
    <n v="74000"/>
    <n v="11840"/>
    <n v="858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792636-A097-4B6F-9B66-06E2407C5935}" name="TablaDinámica4" cacheId="1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6" firstHeaderRow="0" firstDataRow="1" firstDataCol="1" rowPageCount="1" colPageCount="1"/>
  <pivotFields count="5">
    <pivotField axis="axisPage" numFmtId="14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axis="axisRow" showAll="0">
      <items count="3">
        <item x="0"/>
        <item x="1"/>
        <item t="default"/>
      </items>
    </pivotField>
    <pivotField dataField="1" numFmtId="4" showAll="0"/>
    <pivotField dataField="1" numFmtId="4" showAll="0"/>
    <pivotField dataField="1" numFmtId="4"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a de Importe" fld="2" baseField="0" baseItem="0" numFmtId="4"/>
    <dataField name="Suma de IVA" fld="3" baseField="0" baseItem="0" numFmtId="4"/>
    <dataField name="Suma de Total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7381-360C-4475-9CC4-21AC4C1997CF}">
  <dimension ref="A3:O40"/>
  <sheetViews>
    <sheetView tabSelected="1" zoomScale="130" zoomScaleNormal="130" workbookViewId="0">
      <selection activeCell="K13" sqref="K13"/>
    </sheetView>
  </sheetViews>
  <sheetFormatPr baseColWidth="10" defaultRowHeight="15" x14ac:dyDescent="0.25"/>
  <cols>
    <col min="2" max="2" width="14" customWidth="1"/>
    <col min="3" max="3" width="15.5703125" customWidth="1"/>
    <col min="4" max="4" width="12.7109375" customWidth="1"/>
  </cols>
  <sheetData>
    <row r="3" spans="1:15" x14ac:dyDescent="0.25">
      <c r="B3" t="s">
        <v>12</v>
      </c>
      <c r="C3" s="10">
        <v>45336</v>
      </c>
    </row>
    <row r="5" spans="1:15" x14ac:dyDescent="0.25">
      <c r="B5" t="s">
        <v>13</v>
      </c>
      <c r="C5">
        <f>MATCH(YEAR(C3),INPCA,0)</f>
        <v>3</v>
      </c>
      <c r="D5" s="11" t="s">
        <v>14</v>
      </c>
    </row>
    <row r="6" spans="1:15" x14ac:dyDescent="0.25">
      <c r="B6" t="s">
        <v>15</v>
      </c>
      <c r="C6">
        <f>MATCH(TEXT(C3,"MMMM"),INPCM,0)</f>
        <v>2</v>
      </c>
      <c r="D6" s="11" t="s">
        <v>16</v>
      </c>
    </row>
    <row r="8" spans="1:15" x14ac:dyDescent="0.25">
      <c r="B8" t="s">
        <v>17</v>
      </c>
      <c r="C8">
        <f>INDEX(TINPC,MATCH(YEAR(C3),INPCA,0),MATCH(TEXT(C3,"MMMM"),INPCM,0))</f>
        <v>133.68100000000001</v>
      </c>
      <c r="D8" s="11" t="s">
        <v>18</v>
      </c>
    </row>
    <row r="11" spans="1:15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4" spans="1:15" ht="30" x14ac:dyDescent="0.25">
      <c r="B14" s="13" t="s">
        <v>19</v>
      </c>
      <c r="C14" s="14" t="s">
        <v>20</v>
      </c>
      <c r="D14" s="16" t="s">
        <v>21</v>
      </c>
    </row>
    <row r="15" spans="1:15" x14ac:dyDescent="0.25">
      <c r="B15" s="15">
        <v>46023</v>
      </c>
      <c r="C15" s="15">
        <f ca="1">TODAY()</f>
        <v>46051</v>
      </c>
      <c r="D15" s="15" t="str">
        <f ca="1">IF(YEAR(C15)&gt;YEAR(B15),IF(DATEDIF(DATE(YEAR(C15)-1,MONTH(B15),DAY(B15)),C15,"D")&gt;365,DATE(YEAR(C15),MONTH(B15),DAY(B15)),""),"No a cumpido el aniversario")</f>
        <v>No a cumpido el aniversario</v>
      </c>
    </row>
    <row r="16" spans="1:15" x14ac:dyDescent="0.25">
      <c r="D16" s="11" t="str">
        <f ca="1">IF(YEAR(C15)&gt;YEAR(B15),IF(DATEDIF(DATE(YEAR(C15)-1,MONTH(B15),DAY(B15)),C15,"D")&gt;365,DATE(YEAR(C15),MONTH(B15),DAY(B15)),""),"")</f>
        <v/>
      </c>
    </row>
    <row r="17" spans="1:1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9" spans="1:15" x14ac:dyDescent="0.25">
      <c r="B19" s="20" t="s">
        <v>29</v>
      </c>
      <c r="C19" s="10">
        <v>46023</v>
      </c>
    </row>
    <row r="20" spans="1:15" x14ac:dyDescent="0.25">
      <c r="B20" s="20" t="s">
        <v>30</v>
      </c>
      <c r="C20" s="10">
        <v>46053</v>
      </c>
    </row>
    <row r="22" spans="1:15" x14ac:dyDescent="0.25">
      <c r="B22" t="s">
        <v>31</v>
      </c>
      <c r="C22" s="9" t="s">
        <v>28</v>
      </c>
    </row>
    <row r="23" spans="1:15" x14ac:dyDescent="0.25">
      <c r="B23" s="21" t="s">
        <v>23</v>
      </c>
      <c r="C23" s="18">
        <f>IFERROR(SUMIFS(BASE!$D:$D,BASE!$B:$B,"&gt;="&amp;$C$19,BASE!$B:$B,"&lt;="&amp;$C$20,BASE!$C:$C,$C$22),"")</f>
        <v>0</v>
      </c>
      <c r="D23" s="11" t="s">
        <v>32</v>
      </c>
    </row>
    <row r="24" spans="1:15" x14ac:dyDescent="0.25">
      <c r="B24" s="21" t="s">
        <v>24</v>
      </c>
      <c r="C24" s="18">
        <f>IFERROR(SUMIFS(BASE!$E:$E,BASE!$B:$B,"&gt;="&amp;$C$19,BASE!$B:$B,"&lt;="&amp;$C$20,BASE!$C:$C,$C$22),"")</f>
        <v>0</v>
      </c>
      <c r="D24" s="11" t="s">
        <v>33</v>
      </c>
    </row>
    <row r="25" spans="1:15" x14ac:dyDescent="0.25">
      <c r="B25" s="21" t="s">
        <v>25</v>
      </c>
      <c r="C25" s="18">
        <f>IFERROR(SUMIFS(BASE!$F:$F,BASE!$B:$B,"&gt;="&amp;$C$19,BASE!$B:$B,"&lt;="&amp;$C$20,BASE!$C:$C,$C$22),"")</f>
        <v>0</v>
      </c>
      <c r="D25" s="11" t="s">
        <v>34</v>
      </c>
    </row>
    <row r="28" spans="1:1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30" spans="1:15" x14ac:dyDescent="0.25">
      <c r="B30">
        <v>100</v>
      </c>
    </row>
    <row r="31" spans="1:15" x14ac:dyDescent="0.25">
      <c r="B31">
        <v>20</v>
      </c>
    </row>
    <row r="32" spans="1:15" x14ac:dyDescent="0.25">
      <c r="B32">
        <v>54</v>
      </c>
    </row>
    <row r="33" spans="2:4" x14ac:dyDescent="0.25">
      <c r="B33">
        <v>40</v>
      </c>
    </row>
    <row r="34" spans="2:4" x14ac:dyDescent="0.25">
      <c r="B34">
        <v>50</v>
      </c>
    </row>
    <row r="35" spans="2:4" x14ac:dyDescent="0.25">
      <c r="B35">
        <v>60</v>
      </c>
    </row>
    <row r="36" spans="2:4" x14ac:dyDescent="0.25">
      <c r="B36">
        <v>70</v>
      </c>
    </row>
    <row r="39" spans="2:4" x14ac:dyDescent="0.25">
      <c r="B39" s="24" t="s">
        <v>29</v>
      </c>
      <c r="C39" s="24" t="s">
        <v>30</v>
      </c>
      <c r="D39" s="25" t="s">
        <v>41</v>
      </c>
    </row>
    <row r="40" spans="2:4" x14ac:dyDescent="0.25">
      <c r="B40" s="15">
        <v>46023</v>
      </c>
      <c r="C40" s="15">
        <v>46056</v>
      </c>
      <c r="D40">
        <f>DATEDIF(B40,C40,"d")</f>
        <v>33</v>
      </c>
    </row>
  </sheetData>
  <conditionalFormatting sqref="B30:B36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{E77B8FC5-311E-41AF-87EA-4FD88E002018}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77B8FC5-311E-41AF-87EA-4FD88E00201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B30:B36</xm:sqref>
        </x14:conditionalFormatting>
        <x14:conditionalFormatting xmlns:xm="http://schemas.microsoft.com/office/excel/2006/main">
          <x14:cfRule type="iconSet" priority="1" id="{44200392-7028-4942-A06F-8F6188759DB8}">
            <x14:iconSet iconSet="3TrafficLights2" custom="1">
              <x14:cfvo type="percent">
                <xm:f>0</xm:f>
              </x14:cfvo>
              <x14:cfvo type="num" gte="0">
                <xm:f>31</xm:f>
              </x14:cfvo>
              <x14:cfvo type="num">
                <xm:f>32</xm:f>
              </x14:cfvo>
              <x14:cfIcon iconSet="3TrafficLights2" iconId="2"/>
              <x14:cfIcon iconSet="3TrafficLights2" iconId="1"/>
              <x14:cfIcon iconSet="3TrafficLights2" iconId="0"/>
            </x14:iconSet>
          </x14:cfRule>
          <xm:sqref>D40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B008-DB29-4657-B763-6615DC977FE1}">
  <dimension ref="B3:F47"/>
  <sheetViews>
    <sheetView topLeftCell="A3" zoomScale="130" zoomScaleNormal="130" workbookViewId="0">
      <selection activeCell="B5" sqref="B5"/>
    </sheetView>
  </sheetViews>
  <sheetFormatPr baseColWidth="10" defaultRowHeight="15" x14ac:dyDescent="0.25"/>
  <cols>
    <col min="2" max="2" width="13" customWidth="1"/>
    <col min="3" max="3" width="15" customWidth="1"/>
  </cols>
  <sheetData>
    <row r="3" spans="2:6" x14ac:dyDescent="0.25">
      <c r="B3" s="17" t="s">
        <v>12</v>
      </c>
      <c r="C3" s="17" t="s">
        <v>22</v>
      </c>
      <c r="D3" s="17" t="s">
        <v>23</v>
      </c>
      <c r="E3" s="17" t="s">
        <v>24</v>
      </c>
      <c r="F3" s="17" t="s">
        <v>25</v>
      </c>
    </row>
    <row r="4" spans="2:6" x14ac:dyDescent="0.25">
      <c r="B4" s="15">
        <v>46023</v>
      </c>
      <c r="C4" t="s">
        <v>26</v>
      </c>
      <c r="D4" s="18">
        <v>150000</v>
      </c>
      <c r="E4" s="18">
        <f>D4*0.16</f>
        <v>24000</v>
      </c>
      <c r="F4" s="18">
        <f>SUM(D4:E4)</f>
        <v>174000</v>
      </c>
    </row>
    <row r="5" spans="2:6" x14ac:dyDescent="0.25">
      <c r="B5" s="15">
        <v>46024</v>
      </c>
      <c r="C5" t="s">
        <v>27</v>
      </c>
      <c r="D5" s="18">
        <v>25000</v>
      </c>
      <c r="E5" s="18">
        <f>D5*0.16</f>
        <v>4000</v>
      </c>
      <c r="F5" s="18">
        <f>SUM(D5:E5)</f>
        <v>29000</v>
      </c>
    </row>
    <row r="6" spans="2:6" x14ac:dyDescent="0.25">
      <c r="B6" s="15">
        <v>46025</v>
      </c>
      <c r="C6" t="s">
        <v>26</v>
      </c>
      <c r="D6" s="18">
        <v>28900</v>
      </c>
      <c r="E6" s="18">
        <f t="shared" ref="E6:E47" si="0">D6*0.16</f>
        <v>4624</v>
      </c>
      <c r="F6" s="18">
        <f t="shared" ref="F6:F7" si="1">SUM(D6:E6)</f>
        <v>33524</v>
      </c>
    </row>
    <row r="7" spans="2:6" x14ac:dyDescent="0.25">
      <c r="B7" s="15">
        <v>46026</v>
      </c>
      <c r="C7" t="s">
        <v>27</v>
      </c>
      <c r="D7" s="19">
        <v>30000</v>
      </c>
      <c r="E7" s="18">
        <f t="shared" si="0"/>
        <v>4800</v>
      </c>
      <c r="F7" s="18">
        <f t="shared" si="1"/>
        <v>34800</v>
      </c>
    </row>
    <row r="8" spans="2:6" x14ac:dyDescent="0.25">
      <c r="B8" s="15">
        <v>46027</v>
      </c>
      <c r="C8" t="s">
        <v>26</v>
      </c>
      <c r="D8" s="18">
        <v>31100</v>
      </c>
      <c r="E8" s="18">
        <f t="shared" si="0"/>
        <v>4976</v>
      </c>
      <c r="F8" s="18">
        <f t="shared" ref="F8:F42" si="2">SUM(D8:E8)</f>
        <v>36076</v>
      </c>
    </row>
    <row r="9" spans="2:6" x14ac:dyDescent="0.25">
      <c r="B9" s="15">
        <v>46028</v>
      </c>
      <c r="C9" t="s">
        <v>27</v>
      </c>
      <c r="D9" s="19">
        <v>32200</v>
      </c>
      <c r="E9" s="18">
        <f t="shared" si="0"/>
        <v>5152</v>
      </c>
      <c r="F9" s="18">
        <f t="shared" si="2"/>
        <v>37352</v>
      </c>
    </row>
    <row r="10" spans="2:6" x14ac:dyDescent="0.25">
      <c r="B10" s="15">
        <v>46029</v>
      </c>
      <c r="C10" t="s">
        <v>26</v>
      </c>
      <c r="D10" s="18">
        <v>33300</v>
      </c>
      <c r="E10" s="18">
        <f t="shared" si="0"/>
        <v>5328</v>
      </c>
      <c r="F10" s="18">
        <f t="shared" si="2"/>
        <v>38628</v>
      </c>
    </row>
    <row r="11" spans="2:6" x14ac:dyDescent="0.25">
      <c r="B11" s="15">
        <v>46030</v>
      </c>
      <c r="C11" t="s">
        <v>27</v>
      </c>
      <c r="D11" s="19">
        <v>34400</v>
      </c>
      <c r="E11" s="18">
        <f t="shared" si="0"/>
        <v>5504</v>
      </c>
      <c r="F11" s="18">
        <f t="shared" si="2"/>
        <v>39904</v>
      </c>
    </row>
    <row r="12" spans="2:6" x14ac:dyDescent="0.25">
      <c r="B12" s="15">
        <v>46031</v>
      </c>
      <c r="C12" t="s">
        <v>26</v>
      </c>
      <c r="D12" s="18">
        <v>35500</v>
      </c>
      <c r="E12" s="18">
        <f t="shared" si="0"/>
        <v>5680</v>
      </c>
      <c r="F12" s="18">
        <f t="shared" si="2"/>
        <v>41180</v>
      </c>
    </row>
    <row r="13" spans="2:6" x14ac:dyDescent="0.25">
      <c r="B13" s="15">
        <v>46032</v>
      </c>
      <c r="C13" t="s">
        <v>27</v>
      </c>
      <c r="D13" s="19">
        <v>36600</v>
      </c>
      <c r="E13" s="18">
        <f t="shared" si="0"/>
        <v>5856</v>
      </c>
      <c r="F13" s="18">
        <f t="shared" si="2"/>
        <v>42456</v>
      </c>
    </row>
    <row r="14" spans="2:6" x14ac:dyDescent="0.25">
      <c r="B14" s="15">
        <v>46033</v>
      </c>
      <c r="C14" t="s">
        <v>26</v>
      </c>
      <c r="D14" s="18">
        <v>37700</v>
      </c>
      <c r="E14" s="18">
        <f t="shared" si="0"/>
        <v>6032</v>
      </c>
      <c r="F14" s="18">
        <f t="shared" si="2"/>
        <v>43732</v>
      </c>
    </row>
    <row r="15" spans="2:6" x14ac:dyDescent="0.25">
      <c r="B15" s="15">
        <v>46034</v>
      </c>
      <c r="C15" t="s">
        <v>27</v>
      </c>
      <c r="D15" s="19">
        <v>38800</v>
      </c>
      <c r="E15" s="18">
        <f t="shared" si="0"/>
        <v>6208</v>
      </c>
      <c r="F15" s="18">
        <f t="shared" si="2"/>
        <v>45008</v>
      </c>
    </row>
    <row r="16" spans="2:6" x14ac:dyDescent="0.25">
      <c r="B16" s="15">
        <v>46035</v>
      </c>
      <c r="C16" t="s">
        <v>26</v>
      </c>
      <c r="D16" s="18">
        <v>39900</v>
      </c>
      <c r="E16" s="18">
        <f t="shared" si="0"/>
        <v>6384</v>
      </c>
      <c r="F16" s="18">
        <f t="shared" si="2"/>
        <v>46284</v>
      </c>
    </row>
    <row r="17" spans="2:6" x14ac:dyDescent="0.25">
      <c r="B17" s="15">
        <v>46036</v>
      </c>
      <c r="C17" t="s">
        <v>27</v>
      </c>
      <c r="D17" s="19">
        <v>41000</v>
      </c>
      <c r="E17" s="18">
        <f t="shared" si="0"/>
        <v>6560</v>
      </c>
      <c r="F17" s="18">
        <f t="shared" si="2"/>
        <v>47560</v>
      </c>
    </row>
    <row r="18" spans="2:6" x14ac:dyDescent="0.25">
      <c r="B18" s="15">
        <v>46037</v>
      </c>
      <c r="C18" t="s">
        <v>26</v>
      </c>
      <c r="D18" s="18">
        <v>42100</v>
      </c>
      <c r="E18" s="18">
        <f t="shared" si="0"/>
        <v>6736</v>
      </c>
      <c r="F18" s="18">
        <f t="shared" si="2"/>
        <v>48836</v>
      </c>
    </row>
    <row r="19" spans="2:6" x14ac:dyDescent="0.25">
      <c r="B19" s="15">
        <v>46038</v>
      </c>
      <c r="C19" t="s">
        <v>27</v>
      </c>
      <c r="D19" s="19">
        <v>43200</v>
      </c>
      <c r="E19" s="18">
        <f t="shared" si="0"/>
        <v>6912</v>
      </c>
      <c r="F19" s="18">
        <f t="shared" si="2"/>
        <v>50112</v>
      </c>
    </row>
    <row r="20" spans="2:6" x14ac:dyDescent="0.25">
      <c r="B20" s="15">
        <v>46039</v>
      </c>
      <c r="C20" t="s">
        <v>26</v>
      </c>
      <c r="D20" s="18">
        <v>44300</v>
      </c>
      <c r="E20" s="18">
        <f t="shared" si="0"/>
        <v>7088</v>
      </c>
      <c r="F20" s="18">
        <f t="shared" si="2"/>
        <v>51388</v>
      </c>
    </row>
    <row r="21" spans="2:6" x14ac:dyDescent="0.25">
      <c r="B21" s="15">
        <v>46040</v>
      </c>
      <c r="C21" t="s">
        <v>27</v>
      </c>
      <c r="D21" s="19">
        <v>45400</v>
      </c>
      <c r="E21" s="18">
        <f t="shared" si="0"/>
        <v>7264</v>
      </c>
      <c r="F21" s="18">
        <f t="shared" si="2"/>
        <v>52664</v>
      </c>
    </row>
    <row r="22" spans="2:6" x14ac:dyDescent="0.25">
      <c r="B22" s="15">
        <v>46041</v>
      </c>
      <c r="C22" t="s">
        <v>26</v>
      </c>
      <c r="D22" s="18">
        <v>46500</v>
      </c>
      <c r="E22" s="18">
        <f t="shared" si="0"/>
        <v>7440</v>
      </c>
      <c r="F22" s="18">
        <f t="shared" si="2"/>
        <v>53940</v>
      </c>
    </row>
    <row r="23" spans="2:6" x14ac:dyDescent="0.25">
      <c r="B23" s="15">
        <v>46042</v>
      </c>
      <c r="C23" t="s">
        <v>27</v>
      </c>
      <c r="D23" s="19">
        <v>47600</v>
      </c>
      <c r="E23" s="18">
        <f t="shared" si="0"/>
        <v>7616</v>
      </c>
      <c r="F23" s="18">
        <f t="shared" si="2"/>
        <v>55216</v>
      </c>
    </row>
    <row r="24" spans="2:6" x14ac:dyDescent="0.25">
      <c r="B24" s="15">
        <v>46043</v>
      </c>
      <c r="C24" t="s">
        <v>26</v>
      </c>
      <c r="D24" s="18">
        <v>48700</v>
      </c>
      <c r="E24" s="18">
        <f t="shared" si="0"/>
        <v>7792</v>
      </c>
      <c r="F24" s="18">
        <f t="shared" si="2"/>
        <v>56492</v>
      </c>
    </row>
    <row r="25" spans="2:6" x14ac:dyDescent="0.25">
      <c r="B25" s="15">
        <v>46044</v>
      </c>
      <c r="C25" t="s">
        <v>27</v>
      </c>
      <c r="D25" s="19">
        <v>49800</v>
      </c>
      <c r="E25" s="18">
        <f t="shared" si="0"/>
        <v>7968</v>
      </c>
      <c r="F25" s="18">
        <f t="shared" si="2"/>
        <v>57768</v>
      </c>
    </row>
    <row r="26" spans="2:6" x14ac:dyDescent="0.25">
      <c r="B26" s="15">
        <v>46045</v>
      </c>
      <c r="C26" t="s">
        <v>26</v>
      </c>
      <c r="D26" s="18">
        <v>50900</v>
      </c>
      <c r="E26" s="18">
        <f t="shared" si="0"/>
        <v>8144</v>
      </c>
      <c r="F26" s="18">
        <f t="shared" si="2"/>
        <v>59044</v>
      </c>
    </row>
    <row r="27" spans="2:6" x14ac:dyDescent="0.25">
      <c r="B27" s="15">
        <v>46046</v>
      </c>
      <c r="C27" t="s">
        <v>27</v>
      </c>
      <c r="D27" s="19">
        <v>52000</v>
      </c>
      <c r="E27" s="18">
        <f t="shared" si="0"/>
        <v>8320</v>
      </c>
      <c r="F27" s="18">
        <f t="shared" si="2"/>
        <v>60320</v>
      </c>
    </row>
    <row r="28" spans="2:6" x14ac:dyDescent="0.25">
      <c r="B28" s="15">
        <v>46047</v>
      </c>
      <c r="C28" t="s">
        <v>26</v>
      </c>
      <c r="D28" s="18">
        <v>53100</v>
      </c>
      <c r="E28" s="18">
        <f t="shared" si="0"/>
        <v>8496</v>
      </c>
      <c r="F28" s="18">
        <f t="shared" si="2"/>
        <v>61596</v>
      </c>
    </row>
    <row r="29" spans="2:6" x14ac:dyDescent="0.25">
      <c r="B29" s="15">
        <v>46048</v>
      </c>
      <c r="C29" t="s">
        <v>27</v>
      </c>
      <c r="D29" s="19">
        <v>54200</v>
      </c>
      <c r="E29" s="18">
        <f t="shared" si="0"/>
        <v>8672</v>
      </c>
      <c r="F29" s="18">
        <f t="shared" si="2"/>
        <v>62872</v>
      </c>
    </row>
    <row r="30" spans="2:6" x14ac:dyDescent="0.25">
      <c r="B30" s="15">
        <v>46049</v>
      </c>
      <c r="C30" t="s">
        <v>26</v>
      </c>
      <c r="D30" s="18">
        <v>55300</v>
      </c>
      <c r="E30" s="18">
        <f t="shared" si="0"/>
        <v>8848</v>
      </c>
      <c r="F30" s="18">
        <f t="shared" si="2"/>
        <v>64148</v>
      </c>
    </row>
    <row r="31" spans="2:6" x14ac:dyDescent="0.25">
      <c r="B31" s="15">
        <v>46050</v>
      </c>
      <c r="C31" t="s">
        <v>27</v>
      </c>
      <c r="D31" s="19">
        <v>56400</v>
      </c>
      <c r="E31" s="18">
        <f t="shared" si="0"/>
        <v>9024</v>
      </c>
      <c r="F31" s="18">
        <f t="shared" si="2"/>
        <v>65424</v>
      </c>
    </row>
    <row r="32" spans="2:6" x14ac:dyDescent="0.25">
      <c r="B32" s="15">
        <v>46051</v>
      </c>
      <c r="C32" t="s">
        <v>26</v>
      </c>
      <c r="D32" s="18">
        <v>57500</v>
      </c>
      <c r="E32" s="18">
        <f t="shared" si="0"/>
        <v>9200</v>
      </c>
      <c r="F32" s="18">
        <f t="shared" si="2"/>
        <v>66700</v>
      </c>
    </row>
    <row r="33" spans="2:6" x14ac:dyDescent="0.25">
      <c r="B33" s="15">
        <v>46052</v>
      </c>
      <c r="C33" t="s">
        <v>27</v>
      </c>
      <c r="D33" s="19">
        <v>58600</v>
      </c>
      <c r="E33" s="18">
        <f t="shared" si="0"/>
        <v>9376</v>
      </c>
      <c r="F33" s="18">
        <f t="shared" si="2"/>
        <v>67976</v>
      </c>
    </row>
    <row r="34" spans="2:6" x14ac:dyDescent="0.25">
      <c r="B34" s="15">
        <v>46053</v>
      </c>
      <c r="C34" t="s">
        <v>26</v>
      </c>
      <c r="D34" s="18">
        <v>59700</v>
      </c>
      <c r="E34" s="18">
        <f t="shared" si="0"/>
        <v>9552</v>
      </c>
      <c r="F34" s="18">
        <f t="shared" si="2"/>
        <v>69252</v>
      </c>
    </row>
    <row r="35" spans="2:6" x14ac:dyDescent="0.25">
      <c r="B35" s="15">
        <v>46054</v>
      </c>
      <c r="C35" t="s">
        <v>27</v>
      </c>
      <c r="D35" s="19">
        <v>60800</v>
      </c>
      <c r="E35" s="18">
        <f t="shared" si="0"/>
        <v>9728</v>
      </c>
      <c r="F35" s="18">
        <f t="shared" si="2"/>
        <v>70528</v>
      </c>
    </row>
    <row r="36" spans="2:6" x14ac:dyDescent="0.25">
      <c r="B36" s="15">
        <v>46055</v>
      </c>
      <c r="C36" t="s">
        <v>26</v>
      </c>
      <c r="D36" s="18">
        <v>61900</v>
      </c>
      <c r="E36" s="18">
        <f t="shared" si="0"/>
        <v>9904</v>
      </c>
      <c r="F36" s="18">
        <f t="shared" si="2"/>
        <v>71804</v>
      </c>
    </row>
    <row r="37" spans="2:6" x14ac:dyDescent="0.25">
      <c r="B37" s="15">
        <v>46056</v>
      </c>
      <c r="C37" t="s">
        <v>27</v>
      </c>
      <c r="D37" s="19">
        <v>63000</v>
      </c>
      <c r="E37" s="18">
        <f t="shared" si="0"/>
        <v>10080</v>
      </c>
      <c r="F37" s="18">
        <f t="shared" si="2"/>
        <v>73080</v>
      </c>
    </row>
    <row r="38" spans="2:6" x14ac:dyDescent="0.25">
      <c r="B38" s="15">
        <v>46057</v>
      </c>
      <c r="C38" t="s">
        <v>26</v>
      </c>
      <c r="D38" s="18">
        <v>64100</v>
      </c>
      <c r="E38" s="18">
        <f t="shared" si="0"/>
        <v>10256</v>
      </c>
      <c r="F38" s="18">
        <f t="shared" si="2"/>
        <v>74356</v>
      </c>
    </row>
    <row r="39" spans="2:6" x14ac:dyDescent="0.25">
      <c r="B39" s="15">
        <v>46058</v>
      </c>
      <c r="C39" t="s">
        <v>27</v>
      </c>
      <c r="D39" s="19">
        <v>65200</v>
      </c>
      <c r="E39" s="18">
        <f t="shared" si="0"/>
        <v>10432</v>
      </c>
      <c r="F39" s="18">
        <f t="shared" si="2"/>
        <v>75632</v>
      </c>
    </row>
    <row r="40" spans="2:6" x14ac:dyDescent="0.25">
      <c r="B40" s="15">
        <v>46059</v>
      </c>
      <c r="C40" t="s">
        <v>26</v>
      </c>
      <c r="D40" s="18">
        <v>66300</v>
      </c>
      <c r="E40" s="18">
        <f t="shared" si="0"/>
        <v>10608</v>
      </c>
      <c r="F40" s="18">
        <f t="shared" si="2"/>
        <v>76908</v>
      </c>
    </row>
    <row r="41" spans="2:6" x14ac:dyDescent="0.25">
      <c r="B41" s="15">
        <v>46060</v>
      </c>
      <c r="C41" t="s">
        <v>27</v>
      </c>
      <c r="D41" s="18">
        <v>67400</v>
      </c>
      <c r="E41" s="18">
        <f t="shared" si="0"/>
        <v>10784</v>
      </c>
      <c r="F41" s="18">
        <f t="shared" si="2"/>
        <v>78184</v>
      </c>
    </row>
    <row r="42" spans="2:6" x14ac:dyDescent="0.25">
      <c r="B42" s="15">
        <v>46061</v>
      </c>
      <c r="C42" t="s">
        <v>26</v>
      </c>
      <c r="D42" s="19">
        <v>68500</v>
      </c>
      <c r="E42" s="18">
        <f t="shared" si="0"/>
        <v>10960</v>
      </c>
      <c r="F42" s="18">
        <f t="shared" si="2"/>
        <v>79460</v>
      </c>
    </row>
    <row r="43" spans="2:6" x14ac:dyDescent="0.25">
      <c r="B43" s="15">
        <v>46062</v>
      </c>
      <c r="C43" t="s">
        <v>27</v>
      </c>
      <c r="D43" s="18">
        <v>69600</v>
      </c>
      <c r="E43" s="18">
        <f t="shared" si="0"/>
        <v>11136</v>
      </c>
      <c r="F43" s="18">
        <f t="shared" ref="F43:F47" si="3">SUM(D43:E43)</f>
        <v>80736</v>
      </c>
    </row>
    <row r="44" spans="2:6" x14ac:dyDescent="0.25">
      <c r="B44" s="15">
        <v>46063</v>
      </c>
      <c r="C44" t="s">
        <v>26</v>
      </c>
      <c r="D44" s="19">
        <v>70700</v>
      </c>
      <c r="E44" s="18">
        <f t="shared" si="0"/>
        <v>11312</v>
      </c>
      <c r="F44" s="18">
        <f t="shared" si="3"/>
        <v>82012</v>
      </c>
    </row>
    <row r="45" spans="2:6" x14ac:dyDescent="0.25">
      <c r="B45" s="15">
        <v>46064</v>
      </c>
      <c r="C45" t="s">
        <v>27</v>
      </c>
      <c r="D45" s="18">
        <v>71800</v>
      </c>
      <c r="E45" s="18">
        <f t="shared" si="0"/>
        <v>11488</v>
      </c>
      <c r="F45" s="18">
        <f t="shared" si="3"/>
        <v>83288</v>
      </c>
    </row>
    <row r="46" spans="2:6" x14ac:dyDescent="0.25">
      <c r="B46" s="15">
        <v>46065</v>
      </c>
      <c r="C46" t="s">
        <v>26</v>
      </c>
      <c r="D46" s="19">
        <v>72900</v>
      </c>
      <c r="E46" s="18">
        <f t="shared" si="0"/>
        <v>11664</v>
      </c>
      <c r="F46" s="18">
        <f t="shared" si="3"/>
        <v>84564</v>
      </c>
    </row>
    <row r="47" spans="2:6" x14ac:dyDescent="0.25">
      <c r="B47" s="15">
        <v>46066</v>
      </c>
      <c r="C47" t="s">
        <v>27</v>
      </c>
      <c r="D47" s="18">
        <v>74000</v>
      </c>
      <c r="E47" s="18">
        <f t="shared" si="0"/>
        <v>11840</v>
      </c>
      <c r="F47" s="18">
        <f t="shared" si="3"/>
        <v>85840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8B42-1368-4BF2-B561-37C38299346D}">
  <dimension ref="A1:D6"/>
  <sheetViews>
    <sheetView workbookViewId="0">
      <selection activeCell="F13" sqref="F13"/>
    </sheetView>
  </sheetViews>
  <sheetFormatPr baseColWidth="10" defaultRowHeight="15" x14ac:dyDescent="0.25"/>
  <cols>
    <col min="1" max="1" width="17.85546875" bestFit="1" customWidth="1"/>
    <col min="2" max="2" width="16.42578125" bestFit="1" customWidth="1"/>
    <col min="3" max="3" width="12" bestFit="1" customWidth="1"/>
    <col min="4" max="4" width="13.5703125" bestFit="1" customWidth="1"/>
  </cols>
  <sheetData>
    <row r="1" spans="1:4" x14ac:dyDescent="0.25">
      <c r="A1" s="22" t="s">
        <v>12</v>
      </c>
      <c r="B1" t="s">
        <v>40</v>
      </c>
    </row>
    <row r="3" spans="1:4" x14ac:dyDescent="0.25">
      <c r="A3" s="22" t="s">
        <v>35</v>
      </c>
      <c r="B3" t="s">
        <v>37</v>
      </c>
      <c r="C3" t="s">
        <v>38</v>
      </c>
      <c r="D3" t="s">
        <v>39</v>
      </c>
    </row>
    <row r="4" spans="1:4" x14ac:dyDescent="0.25">
      <c r="A4" s="23" t="s">
        <v>26</v>
      </c>
      <c r="B4" s="18">
        <v>1218900</v>
      </c>
      <c r="C4" s="18">
        <v>195024</v>
      </c>
      <c r="D4" s="18">
        <v>1413924</v>
      </c>
    </row>
    <row r="5" spans="1:4" x14ac:dyDescent="0.25">
      <c r="A5" s="23" t="s">
        <v>27</v>
      </c>
      <c r="B5" s="18">
        <v>1117000</v>
      </c>
      <c r="C5" s="18">
        <v>178720</v>
      </c>
      <c r="D5" s="18">
        <v>1295720</v>
      </c>
    </row>
    <row r="6" spans="1:4" x14ac:dyDescent="0.25">
      <c r="A6" s="23" t="s">
        <v>36</v>
      </c>
      <c r="B6" s="18">
        <v>2335900</v>
      </c>
      <c r="C6" s="18">
        <v>373744</v>
      </c>
      <c r="D6" s="18">
        <v>2709644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2194F-EF70-4DE7-8088-5338558A0110}">
  <dimension ref="B2:N61"/>
  <sheetViews>
    <sheetView workbookViewId="0">
      <selection activeCell="D6" sqref="D6"/>
    </sheetView>
  </sheetViews>
  <sheetFormatPr baseColWidth="10" defaultRowHeight="15" x14ac:dyDescent="0.25"/>
  <sheetData>
    <row r="2" spans="2:14" ht="15.75" thickBot="1" x14ac:dyDescent="0.3"/>
    <row r="3" spans="2:14" ht="15.75" thickBot="1" x14ac:dyDescent="0.3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</row>
    <row r="4" spans="2:14" ht="15.75" thickBot="1" x14ac:dyDescent="0.3">
      <c r="B4" s="3">
        <v>2026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</row>
    <row r="5" spans="2:14" ht="15.75" thickBot="1" x14ac:dyDescent="0.3">
      <c r="B5" s="7">
        <v>2025</v>
      </c>
      <c r="C5" s="4">
        <v>138.34299999999999</v>
      </c>
      <c r="D5" s="4">
        <v>138.726</v>
      </c>
      <c r="E5" s="4">
        <v>139.161</v>
      </c>
      <c r="F5" s="4">
        <v>139.62</v>
      </c>
      <c r="G5" s="4">
        <v>140.012</v>
      </c>
      <c r="H5" s="4">
        <v>140.405</v>
      </c>
      <c r="I5" s="5">
        <v>140.78</v>
      </c>
      <c r="J5" s="6">
        <v>140.86699999999999</v>
      </c>
      <c r="K5" s="6">
        <v>141.197</v>
      </c>
      <c r="L5" s="6">
        <v>141.708</v>
      </c>
      <c r="M5" s="6">
        <v>142.64500000000001</v>
      </c>
      <c r="N5" s="6">
        <v>143.042</v>
      </c>
    </row>
    <row r="6" spans="2:14" ht="15.75" thickBot="1" x14ac:dyDescent="0.3">
      <c r="B6" s="7">
        <v>2024</v>
      </c>
      <c r="C6" s="4">
        <v>133.55500000000001</v>
      </c>
      <c r="D6" s="4">
        <v>133.68100000000001</v>
      </c>
      <c r="E6" s="4">
        <v>134.065</v>
      </c>
      <c r="F6" s="4">
        <v>134.33600000000001</v>
      </c>
      <c r="G6" s="4">
        <v>134.08699999999999</v>
      </c>
      <c r="H6" s="4">
        <v>134.59399999999999</v>
      </c>
      <c r="I6" s="5">
        <v>136.00299999999999</v>
      </c>
      <c r="J6" s="6">
        <v>136.00299999999999</v>
      </c>
      <c r="K6" s="6">
        <v>136.08000000000001</v>
      </c>
      <c r="L6" s="6">
        <v>136.828</v>
      </c>
      <c r="M6" s="6">
        <v>137.42400000000001</v>
      </c>
      <c r="N6" s="6">
        <v>137.94900000000001</v>
      </c>
    </row>
    <row r="7" spans="2:14" ht="15.75" thickBot="1" x14ac:dyDescent="0.3">
      <c r="B7" s="7">
        <v>2023</v>
      </c>
      <c r="C7" s="8">
        <v>127.336</v>
      </c>
      <c r="D7" s="8">
        <v>128.04599999999999</v>
      </c>
      <c r="E7" s="8">
        <v>128.38900000000001</v>
      </c>
      <c r="F7" s="8">
        <v>128.363</v>
      </c>
      <c r="G7" s="8">
        <v>128.084</v>
      </c>
      <c r="H7" s="8">
        <v>128.214</v>
      </c>
      <c r="I7" s="8">
        <v>128.83199999999999</v>
      </c>
      <c r="J7" s="8">
        <v>129.54499999999999</v>
      </c>
      <c r="K7" s="8">
        <v>130.12</v>
      </c>
      <c r="L7" s="8">
        <v>130.60900000000001</v>
      </c>
      <c r="M7" s="8">
        <v>131.44499999999999</v>
      </c>
      <c r="N7" s="8">
        <v>132.37299999999999</v>
      </c>
    </row>
    <row r="8" spans="2:14" ht="15.75" thickBot="1" x14ac:dyDescent="0.3">
      <c r="B8" s="7">
        <v>2022</v>
      </c>
      <c r="C8" s="4">
        <v>118.002</v>
      </c>
      <c r="D8" s="4">
        <v>118.98099999999999</v>
      </c>
      <c r="E8" s="4">
        <v>120.15900000000001</v>
      </c>
      <c r="F8" s="4">
        <v>120.809</v>
      </c>
      <c r="G8" s="4">
        <v>121.02200000000001</v>
      </c>
      <c r="H8" s="4">
        <v>122.044</v>
      </c>
      <c r="I8" s="4">
        <v>122.94799999999999</v>
      </c>
      <c r="J8" s="4">
        <v>123.803</v>
      </c>
      <c r="K8" s="4">
        <v>124.571</v>
      </c>
      <c r="L8" s="4">
        <v>125.276</v>
      </c>
      <c r="M8" s="4">
        <v>125.997</v>
      </c>
      <c r="N8" s="4">
        <v>126.47799999999999</v>
      </c>
    </row>
    <row r="9" spans="2:14" ht="15.75" thickBot="1" x14ac:dyDescent="0.3">
      <c r="B9" s="7">
        <v>2021</v>
      </c>
      <c r="C9" s="8">
        <v>110.21</v>
      </c>
      <c r="D9" s="8">
        <v>110.907</v>
      </c>
      <c r="E9" s="8">
        <v>111.824</v>
      </c>
      <c r="F9" s="8">
        <v>112.19</v>
      </c>
      <c r="G9" s="8">
        <v>112.419</v>
      </c>
      <c r="H9" s="8">
        <v>113.018</v>
      </c>
      <c r="I9" s="8">
        <v>113.682</v>
      </c>
      <c r="J9" s="8">
        <v>113.899</v>
      </c>
      <c r="K9" s="8">
        <v>114.601</v>
      </c>
      <c r="L9" s="8">
        <v>115.56100000000001</v>
      </c>
      <c r="M9" s="8">
        <v>116.884</v>
      </c>
      <c r="N9" s="8">
        <v>117.30800000000001</v>
      </c>
    </row>
    <row r="10" spans="2:14" ht="15.75" thickBot="1" x14ac:dyDescent="0.3">
      <c r="B10" s="7">
        <v>2020</v>
      </c>
      <c r="C10" s="4">
        <v>106.447</v>
      </c>
      <c r="D10" s="4">
        <v>106.889</v>
      </c>
      <c r="E10" s="4">
        <v>106.83799999999999</v>
      </c>
      <c r="F10" s="4">
        <v>105.755</v>
      </c>
      <c r="G10" s="4">
        <v>106.16200000000001</v>
      </c>
      <c r="H10" s="4">
        <v>106.74299999999999</v>
      </c>
      <c r="I10" s="4">
        <v>107.444</v>
      </c>
      <c r="J10" s="4">
        <v>107.867</v>
      </c>
      <c r="K10" s="4">
        <v>108.114</v>
      </c>
      <c r="L10" s="4">
        <v>108.774</v>
      </c>
      <c r="M10" s="4">
        <v>108.85599999999999</v>
      </c>
      <c r="N10" s="4">
        <v>109.271</v>
      </c>
    </row>
    <row r="11" spans="2:14" ht="15.75" thickBot="1" x14ac:dyDescent="0.3">
      <c r="B11" s="7">
        <v>2019</v>
      </c>
      <c r="C11" s="8">
        <v>103.108</v>
      </c>
      <c r="D11" s="8">
        <v>103.07899999999999</v>
      </c>
      <c r="E11" s="8">
        <v>103.476</v>
      </c>
      <c r="F11" s="8">
        <v>103.53100000000001</v>
      </c>
      <c r="G11" s="8">
        <v>103.233</v>
      </c>
      <c r="H11" s="8">
        <v>103.29900000000001</v>
      </c>
      <c r="I11" s="8">
        <v>103.687</v>
      </c>
      <c r="J11" s="8">
        <v>103.67</v>
      </c>
      <c r="K11" s="8">
        <v>103.94199999999999</v>
      </c>
      <c r="L11" s="8">
        <v>104.503</v>
      </c>
      <c r="M11" s="8">
        <v>105.346</v>
      </c>
      <c r="N11" s="8">
        <v>105.934</v>
      </c>
    </row>
    <row r="12" spans="2:14" ht="15.75" thickBot="1" x14ac:dyDescent="0.3">
      <c r="B12" s="7">
        <v>2018</v>
      </c>
      <c r="C12" s="4">
        <v>98.794999699501005</v>
      </c>
      <c r="D12" s="4">
        <v>99.171374481640001</v>
      </c>
      <c r="E12" s="4">
        <v>99.492156980588007</v>
      </c>
      <c r="F12" s="4">
        <v>99.154847046097004</v>
      </c>
      <c r="G12" s="4">
        <v>98.994080173086999</v>
      </c>
      <c r="H12" s="4">
        <v>99.376464931786998</v>
      </c>
      <c r="I12" s="4">
        <v>99.909099104513999</v>
      </c>
      <c r="J12" s="4">
        <v>100.492</v>
      </c>
      <c r="K12" s="4">
        <v>100.917</v>
      </c>
      <c r="L12" s="4">
        <v>101.44</v>
      </c>
      <c r="M12" s="4">
        <v>102.303</v>
      </c>
      <c r="N12" s="4">
        <v>103.02</v>
      </c>
    </row>
    <row r="13" spans="2:14" ht="15.75" thickBot="1" x14ac:dyDescent="0.3">
      <c r="B13" s="7">
        <v>2017</v>
      </c>
      <c r="C13" s="8">
        <v>93.603882444858996</v>
      </c>
      <c r="D13" s="8">
        <v>94.144780335356998</v>
      </c>
      <c r="E13" s="8">
        <v>94.722489332292</v>
      </c>
      <c r="F13" s="8">
        <v>94.838932628162993</v>
      </c>
      <c r="G13" s="8">
        <v>94.725494320571997</v>
      </c>
      <c r="H13" s="8">
        <v>94.963639641805003</v>
      </c>
      <c r="I13" s="8">
        <v>95.322735741331002</v>
      </c>
      <c r="J13" s="8">
        <v>95.793767654305995</v>
      </c>
      <c r="K13" s="8">
        <v>96.093515235290994</v>
      </c>
      <c r="L13" s="8">
        <v>96.698269126750006</v>
      </c>
      <c r="M13" s="8">
        <v>97.695173988822006</v>
      </c>
      <c r="N13" s="8">
        <v>98.272882985755999</v>
      </c>
    </row>
    <row r="14" spans="2:14" ht="15.75" thickBot="1" x14ac:dyDescent="0.3">
      <c r="B14" s="7">
        <v>2016</v>
      </c>
      <c r="C14" s="4">
        <v>89.386381393112998</v>
      </c>
      <c r="D14" s="4">
        <v>89.777781116653998</v>
      </c>
      <c r="E14" s="4">
        <v>89.910000600998004</v>
      </c>
      <c r="F14" s="4">
        <v>89.625277961416003</v>
      </c>
      <c r="G14" s="4">
        <v>89.225614520102994</v>
      </c>
      <c r="H14" s="4">
        <v>89.324027886291006</v>
      </c>
      <c r="I14" s="4">
        <v>89.556914478034003</v>
      </c>
      <c r="J14" s="4">
        <v>89.809333493598999</v>
      </c>
      <c r="K14" s="4">
        <v>90.357743854798997</v>
      </c>
      <c r="L14" s="4">
        <v>90.906154215998995</v>
      </c>
      <c r="M14" s="4">
        <v>91.616833944348002</v>
      </c>
      <c r="N14" s="4">
        <v>92.039034797764003</v>
      </c>
    </row>
    <row r="15" spans="2:14" ht="15.75" thickBot="1" x14ac:dyDescent="0.3">
      <c r="B15" s="7">
        <v>2015</v>
      </c>
      <c r="C15" s="8">
        <v>87.110102770598999</v>
      </c>
      <c r="D15" s="8">
        <v>87.275377126028999</v>
      </c>
      <c r="E15" s="8">
        <v>87.630716990203993</v>
      </c>
      <c r="F15" s="8">
        <v>87.403840375022995</v>
      </c>
      <c r="G15" s="8">
        <v>86.967365827272999</v>
      </c>
      <c r="H15" s="8">
        <v>87.113107758880005</v>
      </c>
      <c r="I15" s="8">
        <v>87.240819760803006</v>
      </c>
      <c r="J15" s="8">
        <v>87.424875292986002</v>
      </c>
      <c r="K15" s="8">
        <v>87.752419015566005</v>
      </c>
      <c r="L15" s="8">
        <v>88.203918504718004</v>
      </c>
      <c r="M15" s="8">
        <v>88.685467876675006</v>
      </c>
      <c r="N15" s="8">
        <v>89.046817717411002</v>
      </c>
    </row>
    <row r="16" spans="2:14" ht="15.75" thickBot="1" x14ac:dyDescent="0.3">
      <c r="B16" s="7">
        <v>2014</v>
      </c>
      <c r="C16" s="4">
        <v>84.519051625699007</v>
      </c>
      <c r="D16" s="4">
        <v>84.733157040687999</v>
      </c>
      <c r="E16" s="4">
        <v>84.965292385360002</v>
      </c>
      <c r="F16" s="4">
        <v>84.806779253561004</v>
      </c>
      <c r="G16" s="4">
        <v>84.535579061242004</v>
      </c>
      <c r="H16" s="4">
        <v>84.682072239918</v>
      </c>
      <c r="I16" s="4">
        <v>84.914958831660996</v>
      </c>
      <c r="J16" s="4">
        <v>85.219965142136004</v>
      </c>
      <c r="K16" s="4">
        <v>85.596339924274005</v>
      </c>
      <c r="L16" s="4">
        <v>86.069625578460005</v>
      </c>
      <c r="M16" s="4">
        <v>86.763777871266001</v>
      </c>
      <c r="N16" s="4">
        <v>87.188983712964003</v>
      </c>
    </row>
    <row r="17" spans="2:14" ht="15.75" thickBot="1" x14ac:dyDescent="0.3">
      <c r="B17" s="7">
        <v>2013</v>
      </c>
      <c r="C17" s="8">
        <v>80.892782018150001</v>
      </c>
      <c r="D17" s="8">
        <v>81.290942965322003</v>
      </c>
      <c r="E17" s="8">
        <v>81.887433139010994</v>
      </c>
      <c r="F17" s="8">
        <v>81.941522928061005</v>
      </c>
      <c r="G17" s="8">
        <v>81.668820241600997</v>
      </c>
      <c r="H17" s="8">
        <v>81.619237934972006</v>
      </c>
      <c r="I17" s="8">
        <v>81.592193040447</v>
      </c>
      <c r="J17" s="8">
        <v>81.824328385119003</v>
      </c>
      <c r="K17" s="8">
        <v>82.132339683875003</v>
      </c>
      <c r="L17" s="8">
        <v>82.522988160346003</v>
      </c>
      <c r="M17" s="8">
        <v>83.292265160165996</v>
      </c>
      <c r="N17" s="8">
        <v>83.770058296773001</v>
      </c>
    </row>
    <row r="18" spans="2:14" ht="15.75" thickBot="1" x14ac:dyDescent="0.3">
      <c r="B18" s="7">
        <v>2012</v>
      </c>
      <c r="C18" s="4">
        <v>78.343049462107004</v>
      </c>
      <c r="D18" s="4">
        <v>78.502313840976001</v>
      </c>
      <c r="E18" s="4">
        <v>78.547388665184002</v>
      </c>
      <c r="F18" s="4">
        <v>78.300979626179995</v>
      </c>
      <c r="G18" s="4">
        <v>78.053819340104994</v>
      </c>
      <c r="H18" s="4">
        <v>78.413666686699997</v>
      </c>
      <c r="I18" s="4">
        <v>78.853897469800003</v>
      </c>
      <c r="J18" s="4">
        <v>79.090540296892996</v>
      </c>
      <c r="K18" s="4">
        <v>79.439118937436007</v>
      </c>
      <c r="L18" s="4">
        <v>79.841036119959</v>
      </c>
      <c r="M18" s="4">
        <v>80.383436504597995</v>
      </c>
      <c r="N18" s="4">
        <v>80.568243283851004</v>
      </c>
    </row>
    <row r="19" spans="2:14" ht="15.75" thickBot="1" x14ac:dyDescent="0.3">
      <c r="B19" s="7">
        <v>2011</v>
      </c>
      <c r="C19" s="8">
        <v>75.295991345633993</v>
      </c>
      <c r="D19" s="8">
        <v>75.578460244005001</v>
      </c>
      <c r="E19" s="8">
        <v>75.723450928540998</v>
      </c>
      <c r="F19" s="8">
        <v>75.717440951979995</v>
      </c>
      <c r="G19" s="8">
        <v>75.159264378868997</v>
      </c>
      <c r="H19" s="8">
        <v>75.155508143518006</v>
      </c>
      <c r="I19" s="8">
        <v>75.516106737184003</v>
      </c>
      <c r="J19" s="8">
        <v>75.635555021334994</v>
      </c>
      <c r="K19" s="8">
        <v>75.821113047658997</v>
      </c>
      <c r="L19" s="8">
        <v>76.332712302421996</v>
      </c>
      <c r="M19" s="8">
        <v>77.158332832501998</v>
      </c>
      <c r="N19" s="8">
        <v>77.792385359696993</v>
      </c>
    </row>
    <row r="20" spans="2:14" ht="15.75" thickBot="1" x14ac:dyDescent="0.3">
      <c r="B20" s="7">
        <v>2010</v>
      </c>
      <c r="C20" s="4">
        <v>72.552045976151007</v>
      </c>
      <c r="D20" s="4">
        <v>72.971670511062001</v>
      </c>
      <c r="E20" s="4">
        <v>73.489725492434005</v>
      </c>
      <c r="F20" s="4">
        <v>73.255564640854004</v>
      </c>
      <c r="G20" s="4">
        <v>72.793977652452</v>
      </c>
      <c r="H20" s="4">
        <v>72.771183233271003</v>
      </c>
      <c r="I20" s="4">
        <v>72.929190002590005</v>
      </c>
      <c r="J20" s="4">
        <v>73.131749500306</v>
      </c>
      <c r="K20" s="4">
        <v>73.515110186520999</v>
      </c>
      <c r="L20" s="4">
        <v>73.968926350203006</v>
      </c>
      <c r="M20" s="4">
        <v>74.561581248891997</v>
      </c>
      <c r="N20" s="4">
        <v>74.930954450610002</v>
      </c>
    </row>
    <row r="21" spans="2:14" ht="15.75" thickBot="1" x14ac:dyDescent="0.3">
      <c r="B21" s="7">
        <v>2009</v>
      </c>
      <c r="C21" s="8">
        <v>69.456149407474001</v>
      </c>
      <c r="D21" s="8">
        <v>69.609493681960004</v>
      </c>
      <c r="E21" s="8">
        <v>70.009950182560999</v>
      </c>
      <c r="F21" s="8">
        <v>70.254990188749005</v>
      </c>
      <c r="G21" s="8">
        <v>70.050358471107998</v>
      </c>
      <c r="H21" s="8">
        <v>70.179354161469007</v>
      </c>
      <c r="I21" s="8">
        <v>70.370516449595002</v>
      </c>
      <c r="J21" s="8">
        <v>70.538884318540994</v>
      </c>
      <c r="K21" s="8">
        <v>70.892715870817995</v>
      </c>
      <c r="L21" s="8">
        <v>71.107190633106001</v>
      </c>
      <c r="M21" s="8">
        <v>71.476045779843005</v>
      </c>
      <c r="N21" s="8">
        <v>71.771855174205001</v>
      </c>
    </row>
    <row r="22" spans="2:14" ht="15.75" thickBot="1" x14ac:dyDescent="0.3">
      <c r="B22" s="7">
        <v>2008</v>
      </c>
      <c r="C22" s="4">
        <v>65.350563680104003</v>
      </c>
      <c r="D22" s="4">
        <v>65.544834298119</v>
      </c>
      <c r="E22" s="4">
        <v>66.019890716036002</v>
      </c>
      <c r="F22" s="4">
        <v>66.170126660633997</v>
      </c>
      <c r="G22" s="4">
        <v>66.098635073205003</v>
      </c>
      <c r="H22" s="4">
        <v>66.372168103369006</v>
      </c>
      <c r="I22" s="4">
        <v>66.742059360067998</v>
      </c>
      <c r="J22" s="4">
        <v>67.127492266209003</v>
      </c>
      <c r="K22" s="4">
        <v>67.584934814760004</v>
      </c>
      <c r="L22" s="4">
        <v>68.045485693200007</v>
      </c>
      <c r="M22" s="4">
        <v>68.818941780386993</v>
      </c>
      <c r="N22" s="4">
        <v>69.295552363249001</v>
      </c>
    </row>
    <row r="23" spans="2:14" ht="15.75" thickBot="1" x14ac:dyDescent="0.3">
      <c r="B23" s="7">
        <v>2007</v>
      </c>
      <c r="C23" s="8">
        <v>63.016207934043997</v>
      </c>
      <c r="D23" s="8">
        <v>63.192346627710997</v>
      </c>
      <c r="E23" s="8">
        <v>63.329113142792998</v>
      </c>
      <c r="F23" s="8">
        <v>63.291295129151997</v>
      </c>
      <c r="G23" s="8">
        <v>62.982534360255002</v>
      </c>
      <c r="H23" s="8">
        <v>63.058170387535</v>
      </c>
      <c r="I23" s="8">
        <v>63.326004812904003</v>
      </c>
      <c r="J23" s="8">
        <v>63.583996193627002</v>
      </c>
      <c r="K23" s="8">
        <v>64.077702590875006</v>
      </c>
      <c r="L23" s="8">
        <v>64.327405091895997</v>
      </c>
      <c r="M23" s="8">
        <v>64.781221255576995</v>
      </c>
      <c r="N23" s="8">
        <v>65.049055680945997</v>
      </c>
    </row>
    <row r="24" spans="2:14" ht="15.75" thickBot="1" x14ac:dyDescent="0.3">
      <c r="B24" s="7">
        <v>2006</v>
      </c>
      <c r="C24" s="4">
        <v>60.603625885795999</v>
      </c>
      <c r="D24" s="4">
        <v>60.696357727462001</v>
      </c>
      <c r="E24" s="4">
        <v>60.772511809722999</v>
      </c>
      <c r="F24" s="4">
        <v>60.861617266518998</v>
      </c>
      <c r="G24" s="4">
        <v>60.590674511262002</v>
      </c>
      <c r="H24" s="4">
        <v>60.642998064380002</v>
      </c>
      <c r="I24" s="4">
        <v>60.809293713400997</v>
      </c>
      <c r="J24" s="4">
        <v>61.119608647242003</v>
      </c>
      <c r="K24" s="4">
        <v>61.736612130056002</v>
      </c>
      <c r="L24" s="4">
        <v>62.006518775350997</v>
      </c>
      <c r="M24" s="4">
        <v>62.331857303652001</v>
      </c>
      <c r="N24" s="4">
        <v>62.692423570686003</v>
      </c>
    </row>
    <row r="25" spans="2:14" ht="15.75" thickBot="1" x14ac:dyDescent="0.3">
      <c r="B25" s="7">
        <v>2005</v>
      </c>
      <c r="C25" s="8">
        <v>58.309160373300998</v>
      </c>
      <c r="D25" s="8">
        <v>58.503430991316002</v>
      </c>
      <c r="E25" s="8">
        <v>58.767120976834001</v>
      </c>
      <c r="F25" s="8">
        <v>58.976415189308</v>
      </c>
      <c r="G25" s="8">
        <v>58.828251464635997</v>
      </c>
      <c r="H25" s="8">
        <v>58.771783471665998</v>
      </c>
      <c r="I25" s="8">
        <v>59.001799883395002</v>
      </c>
      <c r="J25" s="8">
        <v>59.072255360862002</v>
      </c>
      <c r="K25" s="8">
        <v>59.309006487348</v>
      </c>
      <c r="L25" s="8">
        <v>59.454579937113998</v>
      </c>
      <c r="M25" s="8">
        <v>59.882493351727</v>
      </c>
      <c r="N25" s="8">
        <v>60.250312388501001</v>
      </c>
    </row>
    <row r="26" spans="2:14" ht="15.75" thickBot="1" x14ac:dyDescent="0.3">
      <c r="B26" s="7">
        <v>2004</v>
      </c>
      <c r="C26" s="4">
        <v>55.774317349450001</v>
      </c>
      <c r="D26" s="4">
        <v>56.107944757452998</v>
      </c>
      <c r="E26" s="4">
        <v>56.298070935616998</v>
      </c>
      <c r="F26" s="4">
        <v>56.383031952562</v>
      </c>
      <c r="G26" s="4">
        <v>56.241602942646999</v>
      </c>
      <c r="H26" s="4">
        <v>56.331744509406001</v>
      </c>
      <c r="I26" s="4">
        <v>56.479390179097003</v>
      </c>
      <c r="J26" s="4">
        <v>56.828041181560003</v>
      </c>
      <c r="K26" s="4">
        <v>57.297917049664001</v>
      </c>
      <c r="L26" s="4">
        <v>57.694747165395</v>
      </c>
      <c r="M26" s="4">
        <v>58.186899397696997</v>
      </c>
      <c r="N26" s="4">
        <v>58.307088153376</v>
      </c>
    </row>
    <row r="27" spans="2:14" ht="15.75" thickBot="1" x14ac:dyDescent="0.3">
      <c r="B27" s="7">
        <v>2003</v>
      </c>
      <c r="C27" s="8">
        <v>53.525440675315998</v>
      </c>
      <c r="D27" s="8">
        <v>53.674122454969996</v>
      </c>
      <c r="E27" s="8">
        <v>54.012930412785998</v>
      </c>
      <c r="F27" s="8">
        <v>54.105144199469997</v>
      </c>
      <c r="G27" s="8">
        <v>53.930559670748998</v>
      </c>
      <c r="H27" s="8">
        <v>53.975112399147001</v>
      </c>
      <c r="I27" s="8">
        <v>54.053338701333999</v>
      </c>
      <c r="J27" s="8">
        <v>54.215489910502001</v>
      </c>
      <c r="K27" s="8">
        <v>54.538238163896999</v>
      </c>
      <c r="L27" s="8">
        <v>54.738207386707003</v>
      </c>
      <c r="M27" s="8">
        <v>55.192541605370003</v>
      </c>
      <c r="N27" s="8">
        <v>55.429810786837997</v>
      </c>
    </row>
    <row r="28" spans="2:14" ht="15.75" thickBot="1" x14ac:dyDescent="0.3">
      <c r="B28" s="7">
        <v>2002</v>
      </c>
      <c r="C28" s="4">
        <v>50.900472009715998</v>
      </c>
      <c r="D28" s="4">
        <v>50.867749849081001</v>
      </c>
      <c r="E28" s="4">
        <v>51.127948444495999</v>
      </c>
      <c r="F28" s="4">
        <v>51.407234972562001</v>
      </c>
      <c r="G28" s="4">
        <v>51.511429231397997</v>
      </c>
      <c r="H28" s="4">
        <v>51.762586176958997</v>
      </c>
      <c r="I28" s="4">
        <v>51.911181353361997</v>
      </c>
      <c r="J28" s="4">
        <v>52.108560301263999</v>
      </c>
      <c r="K28" s="4">
        <v>52.421983564994001</v>
      </c>
      <c r="L28" s="4">
        <v>52.653036086686001</v>
      </c>
      <c r="M28" s="4">
        <v>53.078877281373998</v>
      </c>
      <c r="N28" s="4">
        <v>53.309929803065003</v>
      </c>
    </row>
    <row r="29" spans="2:14" ht="15.75" thickBot="1" x14ac:dyDescent="0.3">
      <c r="B29" s="7">
        <v>2001</v>
      </c>
      <c r="C29" s="8">
        <v>48.575476247933999</v>
      </c>
      <c r="D29" s="8">
        <v>48.543328159565</v>
      </c>
      <c r="E29" s="8">
        <v>48.850887781723998</v>
      </c>
      <c r="F29" s="8">
        <v>49.097308632382997</v>
      </c>
      <c r="G29" s="8">
        <v>49.209970463624998</v>
      </c>
      <c r="H29" s="8">
        <v>49.326363767191999</v>
      </c>
      <c r="I29" s="8">
        <v>49.198201964029998</v>
      </c>
      <c r="J29" s="8">
        <v>49.489687547186001</v>
      </c>
      <c r="K29" s="8">
        <v>49.950381149771999</v>
      </c>
      <c r="L29" s="8">
        <v>50.176135367754</v>
      </c>
      <c r="M29" s="8">
        <v>50.365148908872001</v>
      </c>
      <c r="N29" s="8">
        <v>50.434898785092997</v>
      </c>
    </row>
    <row r="30" spans="2:14" ht="15.75" thickBot="1" x14ac:dyDescent="0.3">
      <c r="B30" s="7">
        <v>2000</v>
      </c>
      <c r="C30" s="4">
        <v>44.930830116377997</v>
      </c>
      <c r="D30" s="4">
        <v>45.329380314521998</v>
      </c>
      <c r="E30" s="4">
        <v>45.580680782035003</v>
      </c>
      <c r="F30" s="4">
        <v>45.840018271642002</v>
      </c>
      <c r="G30" s="4">
        <v>46.011379073729003</v>
      </c>
      <c r="H30" s="4">
        <v>46.283920241006001</v>
      </c>
      <c r="I30" s="4">
        <v>46.464466209717997</v>
      </c>
      <c r="J30" s="4">
        <v>46.719785188278003</v>
      </c>
      <c r="K30" s="4">
        <v>47.061071604014998</v>
      </c>
      <c r="L30" s="4">
        <v>47.385135825852998</v>
      </c>
      <c r="M30" s="4">
        <v>47.790287862832997</v>
      </c>
      <c r="N30" s="4">
        <v>48.307671180741004</v>
      </c>
    </row>
    <row r="31" spans="2:14" ht="15.75" thickBot="1" x14ac:dyDescent="0.3">
      <c r="B31" s="7">
        <v>1999</v>
      </c>
      <c r="C31" s="8">
        <v>40.469770280539997</v>
      </c>
      <c r="D31" s="8">
        <v>41.013642812363997</v>
      </c>
      <c r="E31" s="8">
        <v>41.394683783067002</v>
      </c>
      <c r="F31" s="8">
        <v>41.774576609237002</v>
      </c>
      <c r="G31" s="8">
        <v>42.02587707675</v>
      </c>
      <c r="H31" s="8">
        <v>42.302006204759003</v>
      </c>
      <c r="I31" s="8">
        <v>42.581579771548</v>
      </c>
      <c r="J31" s="8">
        <v>42.821255256237997</v>
      </c>
      <c r="K31" s="8">
        <v>43.235018392756999</v>
      </c>
      <c r="L31" s="8">
        <v>43.508851226518999</v>
      </c>
      <c r="M31" s="8">
        <v>43.895776447019998</v>
      </c>
      <c r="N31" s="8">
        <v>44.335516388565999</v>
      </c>
    </row>
    <row r="32" spans="2:14" ht="15.75" thickBot="1" x14ac:dyDescent="0.3">
      <c r="B32" s="7">
        <v>1998</v>
      </c>
      <c r="C32" s="4">
        <v>34.003924110859998</v>
      </c>
      <c r="D32" s="4">
        <v>34.599237843852997</v>
      </c>
      <c r="E32" s="4">
        <v>35.004533397604</v>
      </c>
      <c r="F32" s="4">
        <v>35.332042063402</v>
      </c>
      <c r="G32" s="4">
        <v>35.613481363761998</v>
      </c>
      <c r="H32" s="4">
        <v>36.034420411382001</v>
      </c>
      <c r="I32" s="4">
        <v>36.381878110460001</v>
      </c>
      <c r="J32" s="4">
        <v>36.731632103784001</v>
      </c>
      <c r="K32" s="4">
        <v>37.327376387091</v>
      </c>
      <c r="L32" s="4">
        <v>37.862268927258</v>
      </c>
      <c r="M32" s="4">
        <v>38.532786225594002</v>
      </c>
      <c r="N32" s="4">
        <v>39.472974324694</v>
      </c>
    </row>
    <row r="33" spans="2:14" ht="15.75" thickBot="1" x14ac:dyDescent="0.3">
      <c r="B33" s="7">
        <v>1997</v>
      </c>
      <c r="C33" s="8">
        <v>29.498886028859999</v>
      </c>
      <c r="D33" s="8">
        <v>29.994598091509001</v>
      </c>
      <c r="E33" s="8">
        <v>30.367889073663001</v>
      </c>
      <c r="F33" s="8">
        <v>30.695971811728999</v>
      </c>
      <c r="G33" s="8">
        <v>30.976119445603</v>
      </c>
      <c r="H33" s="8">
        <v>31.250956912307998</v>
      </c>
      <c r="I33" s="8">
        <v>31.523211040861</v>
      </c>
      <c r="J33" s="8">
        <v>31.803502196688001</v>
      </c>
      <c r="K33" s="8">
        <v>32.199612588994</v>
      </c>
      <c r="L33" s="8">
        <v>32.456940823078</v>
      </c>
      <c r="M33" s="8">
        <v>32.820042010843999</v>
      </c>
      <c r="N33" s="8">
        <v>33.279874507621003</v>
      </c>
    </row>
    <row r="34" spans="2:14" ht="15.75" thickBot="1" x14ac:dyDescent="0.3">
      <c r="B34" s="7">
        <v>1996</v>
      </c>
      <c r="C34" s="4">
        <v>23.329753761294</v>
      </c>
      <c r="D34" s="4">
        <v>23.874262028762001</v>
      </c>
      <c r="E34" s="4">
        <v>24.399825880352999</v>
      </c>
      <c r="F34" s="4">
        <v>25.093449617204001</v>
      </c>
      <c r="G34" s="4">
        <v>25.550842302962</v>
      </c>
      <c r="H34" s="4">
        <v>25.966901728547001</v>
      </c>
      <c r="I34" s="4">
        <v>26.336030688063001</v>
      </c>
      <c r="J34" s="4">
        <v>26.686071714930002</v>
      </c>
      <c r="K34" s="4">
        <v>27.112751490396999</v>
      </c>
      <c r="L34" s="4">
        <v>27.451167539621</v>
      </c>
      <c r="M34" s="4">
        <v>27.867083448433998</v>
      </c>
      <c r="N34" s="4">
        <v>28.759336453704002</v>
      </c>
    </row>
    <row r="35" spans="2:14" ht="15.75" thickBot="1" x14ac:dyDescent="0.3">
      <c r="B35" s="7">
        <v>1995</v>
      </c>
      <c r="C35" s="8">
        <v>15.376990944299999</v>
      </c>
      <c r="D35" s="8">
        <v>16.028707348708998</v>
      </c>
      <c r="E35" s="8">
        <v>16.973617202949999</v>
      </c>
      <c r="F35" s="8">
        <v>18.326133255310999</v>
      </c>
      <c r="G35" s="8">
        <v>19.092090190992</v>
      </c>
      <c r="H35" s="8">
        <v>19.698024268685</v>
      </c>
      <c r="I35" s="8">
        <v>20.099588355293999</v>
      </c>
      <c r="J35" s="8">
        <v>20.432981265710001</v>
      </c>
      <c r="K35" s="8">
        <v>20.855642530130002</v>
      </c>
      <c r="L35" s="8">
        <v>21.284762116614999</v>
      </c>
      <c r="M35" s="8">
        <v>21.809608384348</v>
      </c>
      <c r="N35" s="8">
        <v>22.520167271192001</v>
      </c>
    </row>
    <row r="36" spans="2:14" ht="15.75" thickBot="1" x14ac:dyDescent="0.3">
      <c r="B36" s="7">
        <v>1994</v>
      </c>
      <c r="C36" s="4">
        <v>13.950374980567</v>
      </c>
      <c r="D36" s="4">
        <v>14.022124062044</v>
      </c>
      <c r="E36" s="4">
        <v>14.094224762979</v>
      </c>
      <c r="F36" s="4">
        <v>14.163251304932</v>
      </c>
      <c r="G36" s="4">
        <v>14.231682244252999</v>
      </c>
      <c r="H36" s="4">
        <v>14.302894568965</v>
      </c>
      <c r="I36" s="4">
        <v>14.366326769868</v>
      </c>
      <c r="J36" s="4">
        <v>14.433286645443999</v>
      </c>
      <c r="K36" s="4">
        <v>14.535936644548</v>
      </c>
      <c r="L36" s="4">
        <v>14.612245304055</v>
      </c>
      <c r="M36" s="4">
        <v>14.690360856448001</v>
      </c>
      <c r="N36" s="4">
        <v>14.819204368158999</v>
      </c>
    </row>
    <row r="37" spans="2:14" ht="15.75" thickBot="1" x14ac:dyDescent="0.3">
      <c r="B37" s="7">
        <v>1993</v>
      </c>
      <c r="C37" s="8">
        <v>12.977319763866999</v>
      </c>
      <c r="D37" s="8">
        <v>13.083345310799</v>
      </c>
      <c r="E37" s="8">
        <v>13.159593689429</v>
      </c>
      <c r="F37" s="8">
        <v>13.235480403514</v>
      </c>
      <c r="G37" s="8">
        <v>13.311137489729999</v>
      </c>
      <c r="H37" s="8">
        <v>13.385797123244</v>
      </c>
      <c r="I37" s="8">
        <v>13.450123440421001</v>
      </c>
      <c r="J37" s="8">
        <v>13.522112194855</v>
      </c>
      <c r="K37" s="8">
        <v>13.622260672231</v>
      </c>
      <c r="L37" s="8">
        <v>13.677973025024</v>
      </c>
      <c r="M37" s="8">
        <v>13.738302356338</v>
      </c>
      <c r="N37" s="8">
        <v>13.843054897126001</v>
      </c>
    </row>
    <row r="38" spans="2:14" ht="15.75" thickBot="1" x14ac:dyDescent="0.3">
      <c r="B38" s="7">
        <v>1992</v>
      </c>
      <c r="C38" s="4">
        <v>11.657778465389001</v>
      </c>
      <c r="D38" s="4">
        <v>11.795900435066001</v>
      </c>
      <c r="E38" s="4">
        <v>11.915947720289999</v>
      </c>
      <c r="F38" s="4">
        <v>12.022171319641</v>
      </c>
      <c r="G38" s="4">
        <v>12.101437891771999</v>
      </c>
      <c r="H38" s="4">
        <v>12.183345192186</v>
      </c>
      <c r="I38" s="4">
        <v>12.260272414519999</v>
      </c>
      <c r="J38" s="4">
        <v>12.335592231401</v>
      </c>
      <c r="K38" s="4">
        <v>12.442896524527001</v>
      </c>
      <c r="L38" s="4">
        <v>12.532493537792</v>
      </c>
      <c r="M38" s="4">
        <v>12.636620340687999</v>
      </c>
      <c r="N38" s="4">
        <v>12.816553481441</v>
      </c>
    </row>
    <row r="39" spans="2:14" ht="15.75" thickBot="1" x14ac:dyDescent="0.3">
      <c r="B39" s="7">
        <v>1991</v>
      </c>
      <c r="C39" s="8">
        <v>9.8838798948009998</v>
      </c>
      <c r="D39" s="8">
        <v>10.056424721909</v>
      </c>
      <c r="E39" s="8">
        <v>10.199839643789</v>
      </c>
      <c r="F39" s="8">
        <v>10.306687551197999</v>
      </c>
      <c r="G39" s="8">
        <v>10.407441671111</v>
      </c>
      <c r="H39" s="8">
        <v>10.516647583476001</v>
      </c>
      <c r="I39" s="8">
        <v>10.609584269261999</v>
      </c>
      <c r="J39" s="8">
        <v>10.683422977312</v>
      </c>
      <c r="K39" s="8">
        <v>10.789850374312</v>
      </c>
      <c r="L39" s="8">
        <v>10.915342738584</v>
      </c>
      <c r="M39" s="8">
        <v>11.186374096785</v>
      </c>
      <c r="N39" s="8">
        <v>11.449679866825999</v>
      </c>
    </row>
    <row r="40" spans="2:14" ht="15.75" thickBot="1" x14ac:dyDescent="0.3">
      <c r="B40" s="7">
        <v>1990</v>
      </c>
      <c r="C40" s="4">
        <v>7.7760373017279996</v>
      </c>
      <c r="D40" s="4">
        <v>7.9521198537759998</v>
      </c>
      <c r="E40" s="4">
        <v>8.0923099196599999</v>
      </c>
      <c r="F40" s="4">
        <v>8.2154715493909993</v>
      </c>
      <c r="G40" s="4">
        <v>8.3588376756719995</v>
      </c>
      <c r="H40" s="4">
        <v>8.5429385894719996</v>
      </c>
      <c r="I40" s="4">
        <v>8.6987348337260002</v>
      </c>
      <c r="J40" s="4">
        <v>8.8469504416049993</v>
      </c>
      <c r="K40" s="4">
        <v>8.9730613687050003</v>
      </c>
      <c r="L40" s="4">
        <v>9.102059887647</v>
      </c>
      <c r="M40" s="4">
        <v>9.3437231026759999</v>
      </c>
      <c r="N40" s="4">
        <v>9.6382139538609994</v>
      </c>
    </row>
    <row r="41" spans="2:14" ht="15.75" thickBot="1" x14ac:dyDescent="0.3">
      <c r="B41" s="7">
        <v>1989</v>
      </c>
      <c r="C41" s="8">
        <v>6.349023792963</v>
      </c>
      <c r="D41" s="8">
        <v>6.4351835425089998</v>
      </c>
      <c r="E41" s="8">
        <v>6.5049448988289997</v>
      </c>
      <c r="F41" s="8">
        <v>6.6022244447040004</v>
      </c>
      <c r="G41" s="8">
        <v>6.6930987691499997</v>
      </c>
      <c r="H41" s="8">
        <v>6.7743846367099998</v>
      </c>
      <c r="I41" s="8">
        <v>6.8421482176049997</v>
      </c>
      <c r="J41" s="8">
        <v>6.9073327757470002</v>
      </c>
      <c r="K41" s="8">
        <v>6.9733927950019998</v>
      </c>
      <c r="L41" s="8">
        <v>7.0765250152229999</v>
      </c>
      <c r="M41" s="8">
        <v>7.175855437159</v>
      </c>
      <c r="N41" s="8">
        <v>7.4180295787319999</v>
      </c>
    </row>
    <row r="42" spans="2:14" ht="15.75" thickBot="1" x14ac:dyDescent="0.3">
      <c r="B42" s="7">
        <v>1988</v>
      </c>
      <c r="C42" s="4">
        <v>4.7182459356499997</v>
      </c>
      <c r="D42" s="4">
        <v>5.1117830400719999</v>
      </c>
      <c r="E42" s="4">
        <v>5.3735474255859996</v>
      </c>
      <c r="F42" s="4">
        <v>5.538940736801</v>
      </c>
      <c r="G42" s="4">
        <v>5.6461086882159996</v>
      </c>
      <c r="H42" s="4">
        <v>5.7612921365389997</v>
      </c>
      <c r="I42" s="4">
        <v>5.857456543164</v>
      </c>
      <c r="J42" s="4">
        <v>5.9113433427300004</v>
      </c>
      <c r="K42" s="4">
        <v>5.9451390220790001</v>
      </c>
      <c r="L42" s="4">
        <v>5.9904864830819999</v>
      </c>
      <c r="M42" s="4">
        <v>6.0706543465480003</v>
      </c>
      <c r="N42" s="4">
        <v>6.1973163857179996</v>
      </c>
    </row>
    <row r="43" spans="2:14" ht="15.75" thickBot="1" x14ac:dyDescent="0.3">
      <c r="B43" s="7">
        <v>1987</v>
      </c>
      <c r="C43" s="8">
        <v>1.7044012927959999</v>
      </c>
      <c r="D43" s="8">
        <v>1.8273863901109999</v>
      </c>
      <c r="E43" s="8">
        <v>1.948152699385</v>
      </c>
      <c r="F43" s="8">
        <v>2.1186064597269998</v>
      </c>
      <c r="G43" s="8">
        <v>2.2783250588419999</v>
      </c>
      <c r="H43" s="8">
        <v>2.443145732803</v>
      </c>
      <c r="I43" s="8">
        <v>2.641021526516</v>
      </c>
      <c r="J43" s="8">
        <v>2.8568715486410001</v>
      </c>
      <c r="K43" s="8">
        <v>3.0450813948030002</v>
      </c>
      <c r="L43" s="8">
        <v>3.2988446335320001</v>
      </c>
      <c r="M43" s="8">
        <v>3.560511422667</v>
      </c>
      <c r="N43" s="8">
        <v>4.0863924586009999</v>
      </c>
    </row>
    <row r="44" spans="2:14" ht="15.75" thickBot="1" x14ac:dyDescent="0.3">
      <c r="B44" s="7">
        <v>1986</v>
      </c>
      <c r="C44" s="4">
        <v>0.83409223138499999</v>
      </c>
      <c r="D44" s="4">
        <v>0.87117447743800003</v>
      </c>
      <c r="E44" s="4">
        <v>0.91166671679400002</v>
      </c>
      <c r="F44" s="4">
        <v>0.95926311145800003</v>
      </c>
      <c r="G44" s="4">
        <v>1.0125700987090001</v>
      </c>
      <c r="H44" s="4">
        <v>1.0775666443359999</v>
      </c>
      <c r="I44" s="4">
        <v>1.131332892509</v>
      </c>
      <c r="J44" s="4">
        <v>1.221531243274</v>
      </c>
      <c r="K44" s="4">
        <v>1.2948116693730001</v>
      </c>
      <c r="L44" s="4">
        <v>1.3688240294530001</v>
      </c>
      <c r="M44" s="4">
        <v>1.4613043243420001</v>
      </c>
      <c r="N44" s="4">
        <v>1.576734625864</v>
      </c>
    </row>
    <row r="45" spans="2:14" ht="15.75" thickBot="1" x14ac:dyDescent="0.3">
      <c r="B45" s="7">
        <v>1985</v>
      </c>
      <c r="C45" s="8">
        <v>0.50271144651599997</v>
      </c>
      <c r="D45" s="8">
        <v>0.52359622178499998</v>
      </c>
      <c r="E45" s="8">
        <v>0.54388539960299997</v>
      </c>
      <c r="F45" s="8">
        <v>0.56062106216600005</v>
      </c>
      <c r="G45" s="8">
        <v>0.57390224086300001</v>
      </c>
      <c r="H45" s="8">
        <v>0.58827559343199998</v>
      </c>
      <c r="I45" s="8">
        <v>0.60876282367000001</v>
      </c>
      <c r="J45" s="8">
        <v>0.63537685186600001</v>
      </c>
      <c r="K45" s="8">
        <v>0.66075231421400005</v>
      </c>
      <c r="L45" s="8">
        <v>0.685852223117</v>
      </c>
      <c r="M45" s="8">
        <v>0.71749512498900003</v>
      </c>
      <c r="N45" s="8">
        <v>0.76634013058899997</v>
      </c>
    </row>
    <row r="46" spans="2:14" ht="15.75" thickBot="1" x14ac:dyDescent="0.3">
      <c r="B46" s="7">
        <v>1984</v>
      </c>
      <c r="C46" s="4">
        <v>0.31272771793199999</v>
      </c>
      <c r="D46" s="4">
        <v>0.32923231761100002</v>
      </c>
      <c r="E46" s="4">
        <v>0.34330428133399998</v>
      </c>
      <c r="F46" s="4">
        <v>0.35815554998400001</v>
      </c>
      <c r="G46" s="4">
        <v>0.370031685863</v>
      </c>
      <c r="H46" s="4">
        <v>0.38342337604799998</v>
      </c>
      <c r="I46" s="4">
        <v>0.39599270575599999</v>
      </c>
      <c r="J46" s="4">
        <v>0.40724883861299999</v>
      </c>
      <c r="K46" s="4">
        <v>0.419380437765</v>
      </c>
      <c r="L46" s="4">
        <v>0.434033653997</v>
      </c>
      <c r="M46" s="4">
        <v>0.44892941320899998</v>
      </c>
      <c r="N46" s="4">
        <v>0.46799581549399999</v>
      </c>
    </row>
    <row r="47" spans="2:14" ht="15.75" thickBot="1" x14ac:dyDescent="0.3">
      <c r="B47" s="7">
        <v>1983</v>
      </c>
      <c r="C47" s="8">
        <v>0.18035508617400001</v>
      </c>
      <c r="D47" s="8">
        <v>0.190033959196</v>
      </c>
      <c r="E47" s="8">
        <v>0.19923204611199999</v>
      </c>
      <c r="F47" s="8">
        <v>0.211845861202</v>
      </c>
      <c r="G47" s="8">
        <v>0.22103390303199999</v>
      </c>
      <c r="H47" s="8">
        <v>0.22940388942199999</v>
      </c>
      <c r="I47" s="8">
        <v>0.240746133379</v>
      </c>
      <c r="J47" s="8">
        <v>0.25009060709100001</v>
      </c>
      <c r="K47" s="8">
        <v>0.25778749500499998</v>
      </c>
      <c r="L47" s="8">
        <v>0.26634117851099998</v>
      </c>
      <c r="M47" s="8">
        <v>0.28198323736800002</v>
      </c>
      <c r="N47" s="8">
        <v>0.29404738058000002</v>
      </c>
    </row>
    <row r="48" spans="2:14" ht="15.75" thickBot="1" x14ac:dyDescent="0.3">
      <c r="B48" s="7">
        <v>1982</v>
      </c>
      <c r="C48" s="4">
        <v>8.5865535761999998E-2</v>
      </c>
      <c r="D48" s="4">
        <v>8.9239653757999998E-2</v>
      </c>
      <c r="E48" s="4">
        <v>9.2498950048999995E-2</v>
      </c>
      <c r="F48" s="4">
        <v>9.7512043770000001E-2</v>
      </c>
      <c r="G48" s="4">
        <v>0.10299300848700001</v>
      </c>
      <c r="H48" s="4">
        <v>0.107954431404</v>
      </c>
      <c r="I48" s="4">
        <v>0.11351720218399999</v>
      </c>
      <c r="J48" s="4">
        <v>0.126255878884</v>
      </c>
      <c r="K48" s="4">
        <v>0.132995499623</v>
      </c>
      <c r="L48" s="4">
        <v>0.13989011723100001</v>
      </c>
      <c r="M48" s="4">
        <v>0.14696269708699999</v>
      </c>
      <c r="N48" s="4">
        <v>0.16265641638700001</v>
      </c>
    </row>
    <row r="49" spans="2:14" ht="15.75" thickBot="1" x14ac:dyDescent="0.3">
      <c r="B49" s="7">
        <v>1981</v>
      </c>
      <c r="C49" s="8">
        <v>6.5615113636999997E-2</v>
      </c>
      <c r="D49" s="8">
        <v>6.7226824128999996E-2</v>
      </c>
      <c r="E49" s="8">
        <v>6.8664872229000001E-2</v>
      </c>
      <c r="F49" s="8">
        <v>7.0213436998999998E-2</v>
      </c>
      <c r="G49" s="8">
        <v>7.1275470431999999E-2</v>
      </c>
      <c r="H49" s="8">
        <v>7.2271488120999997E-2</v>
      </c>
      <c r="I49" s="8">
        <v>7.3544494264999996E-2</v>
      </c>
      <c r="J49" s="8">
        <v>7.5060048571000001E-2</v>
      </c>
      <c r="K49" s="8">
        <v>7.6456481315000005E-2</v>
      </c>
      <c r="L49" s="8">
        <v>7.8152867892999994E-2</v>
      </c>
      <c r="M49" s="8">
        <v>7.9656936920999996E-2</v>
      </c>
      <c r="N49" s="8">
        <v>8.1801099141000005E-2</v>
      </c>
    </row>
    <row r="50" spans="2:14" ht="15.75" thickBot="1" x14ac:dyDescent="0.3">
      <c r="B50" s="7">
        <v>1980</v>
      </c>
      <c r="C50" s="4">
        <v>5.1342222290000003E-2</v>
      </c>
      <c r="D50" s="4">
        <v>5.2529117335E-2</v>
      </c>
      <c r="E50" s="4">
        <v>5.3609811108999997E-2</v>
      </c>
      <c r="F50" s="4">
        <v>5.4546982931999999E-2</v>
      </c>
      <c r="G50" s="4">
        <v>5.5436799348999997E-2</v>
      </c>
      <c r="H50" s="4">
        <v>5.6536148283E-2</v>
      </c>
      <c r="I50" s="4">
        <v>5.8114848311E-2</v>
      </c>
      <c r="J50" s="4">
        <v>5.9318963503999997E-2</v>
      </c>
      <c r="K50" s="4">
        <v>5.9977717037999999E-2</v>
      </c>
      <c r="L50" s="4">
        <v>6.0886183433999999E-2</v>
      </c>
      <c r="M50" s="4">
        <v>6.1942481999000001E-2</v>
      </c>
      <c r="N50" s="4">
        <v>6.3567107600999997E-2</v>
      </c>
    </row>
    <row r="51" spans="2:14" ht="15.75" thickBot="1" x14ac:dyDescent="0.3">
      <c r="B51" s="7">
        <v>1979</v>
      </c>
      <c r="C51" s="8">
        <v>4.2237421534000001E-2</v>
      </c>
      <c r="D51" s="8">
        <v>4.2844504263000002E-2</v>
      </c>
      <c r="E51" s="8">
        <v>4.3425751590999997E-2</v>
      </c>
      <c r="F51" s="8">
        <v>4.3814686550000002E-2</v>
      </c>
      <c r="G51" s="8">
        <v>4.4388763996000002E-2</v>
      </c>
      <c r="H51" s="8">
        <v>4.4881030200999997E-2</v>
      </c>
      <c r="I51" s="8">
        <v>4.5424962027999997E-2</v>
      </c>
      <c r="J51" s="8">
        <v>4.6112415807999997E-2</v>
      </c>
      <c r="K51" s="8">
        <v>4.6677878000999998E-2</v>
      </c>
      <c r="L51" s="8">
        <v>4.7493063416999999E-2</v>
      </c>
      <c r="M51" s="8">
        <v>4.8104451184000002E-2</v>
      </c>
      <c r="N51" s="8">
        <v>4.8955511907000003E-2</v>
      </c>
    </row>
    <row r="52" spans="2:14" ht="15.75" thickBot="1" x14ac:dyDescent="0.3">
      <c r="B52" s="7">
        <v>1978</v>
      </c>
      <c r="C52" s="4">
        <v>3.5892480982999998E-2</v>
      </c>
      <c r="D52" s="4">
        <v>3.6407712565E-2</v>
      </c>
      <c r="E52" s="4">
        <v>3.6786597256000003E-2</v>
      </c>
      <c r="F52" s="4">
        <v>3.7195627565999999E-2</v>
      </c>
      <c r="G52" s="4">
        <v>3.7560162134E-2</v>
      </c>
      <c r="H52" s="4">
        <v>3.8076828728000001E-2</v>
      </c>
      <c r="I52" s="4">
        <v>3.8722661971000001E-2</v>
      </c>
      <c r="J52" s="4">
        <v>3.9108726904000003E-2</v>
      </c>
      <c r="K52" s="4">
        <v>3.9555067534000003E-2</v>
      </c>
      <c r="L52" s="4">
        <v>4.0034418628000001E-2</v>
      </c>
      <c r="M52" s="4">
        <v>4.0446313781999997E-2</v>
      </c>
      <c r="N52" s="4">
        <v>4.0789323166000001E-2</v>
      </c>
    </row>
    <row r="53" spans="2:14" ht="15.75" thickBot="1" x14ac:dyDescent="0.3">
      <c r="B53" s="7">
        <v>1977</v>
      </c>
      <c r="C53" s="8">
        <v>3.0026891524999998E-2</v>
      </c>
      <c r="D53" s="8">
        <v>3.0689944915999998E-2</v>
      </c>
      <c r="E53" s="8">
        <v>3.1225266668999999E-2</v>
      </c>
      <c r="F53" s="8">
        <v>3.1697442701999999E-2</v>
      </c>
      <c r="G53" s="8">
        <v>3.1975866170999998E-2</v>
      </c>
      <c r="H53" s="8">
        <v>3.2367671153000002E-2</v>
      </c>
      <c r="I53" s="8">
        <v>3.2733645913999999E-2</v>
      </c>
      <c r="J53" s="8">
        <v>3.3405309378E-2</v>
      </c>
      <c r="K53" s="8">
        <v>3.3998041984999998E-2</v>
      </c>
      <c r="L53" s="8">
        <v>3.4257810293999998E-2</v>
      </c>
      <c r="M53" s="8">
        <v>3.4632389947999997E-2</v>
      </c>
      <c r="N53" s="8">
        <v>3.5111741042000003E-2</v>
      </c>
    </row>
    <row r="54" spans="2:14" ht="15.75" thickBot="1" x14ac:dyDescent="0.3">
      <c r="B54" s="7">
        <v>1976</v>
      </c>
      <c r="C54" s="4">
        <v>2.3318846237999999E-2</v>
      </c>
      <c r="D54" s="4">
        <v>2.3755141782E-2</v>
      </c>
      <c r="E54" s="4">
        <v>2.3987639676999999E-2</v>
      </c>
      <c r="F54" s="4">
        <v>2.4155556839E-2</v>
      </c>
      <c r="G54" s="4">
        <v>2.4324909012E-2</v>
      </c>
      <c r="H54" s="4">
        <v>2.4422500209000001E-2</v>
      </c>
      <c r="I54" s="4">
        <v>2.4629167883E-2</v>
      </c>
      <c r="J54" s="4">
        <v>2.4864535803E-2</v>
      </c>
      <c r="K54" s="4">
        <v>2.5712731682000001E-2</v>
      </c>
      <c r="L54" s="4">
        <v>2.7160830048999999E-2</v>
      </c>
      <c r="M54" s="4">
        <v>2.8387910620000002E-2</v>
      </c>
      <c r="N54" s="4">
        <v>2.9099759608E-2</v>
      </c>
    </row>
    <row r="55" spans="2:14" ht="15.75" thickBot="1" x14ac:dyDescent="0.3">
      <c r="B55" s="7">
        <v>1975</v>
      </c>
      <c r="C55" s="8">
        <v>2.0815889497999999E-2</v>
      </c>
      <c r="D55" s="8">
        <v>2.0930700843E-2</v>
      </c>
      <c r="E55" s="8">
        <v>2.1062737517E-2</v>
      </c>
      <c r="F55" s="8">
        <v>2.1240699762999998E-2</v>
      </c>
      <c r="G55" s="8">
        <v>2.1524868462999999E-2</v>
      </c>
      <c r="H55" s="8">
        <v>2.1890838042999999E-2</v>
      </c>
      <c r="I55" s="8">
        <v>2.2065930264999999E-2</v>
      </c>
      <c r="J55" s="8">
        <v>2.2256812803999999E-2</v>
      </c>
      <c r="K55" s="8">
        <v>2.2418984735000001E-2</v>
      </c>
      <c r="L55" s="8">
        <v>2.2533801260999999E-2</v>
      </c>
      <c r="M55" s="8">
        <v>2.2691673336000001E-2</v>
      </c>
      <c r="N55" s="8">
        <v>2.2876810644E-2</v>
      </c>
    </row>
    <row r="56" spans="2:14" ht="15.75" thickBot="1" x14ac:dyDescent="0.3">
      <c r="B56" s="7">
        <v>1974</v>
      </c>
      <c r="C56" s="4">
        <v>1.7652744211999999E-2</v>
      </c>
      <c r="D56" s="4">
        <v>1.8051724256000001E-2</v>
      </c>
      <c r="E56" s="4">
        <v>1.8190941171000001E-2</v>
      </c>
      <c r="F56" s="4">
        <v>1.8437789190000001E-2</v>
      </c>
      <c r="G56" s="4">
        <v>1.8582746154000001E-2</v>
      </c>
      <c r="H56" s="4">
        <v>1.8766448450000001E-2</v>
      </c>
      <c r="I56" s="4">
        <v>1.9037696858000001E-2</v>
      </c>
      <c r="J56" s="4">
        <v>1.9238624482000002E-2</v>
      </c>
      <c r="K56" s="4">
        <v>1.9456772255000001E-2</v>
      </c>
      <c r="L56" s="4">
        <v>1.9842832008000001E-2</v>
      </c>
      <c r="M56" s="4">
        <v>2.0393944077000001E-2</v>
      </c>
      <c r="N56" s="4">
        <v>2.0553251163999999E-2</v>
      </c>
    </row>
    <row r="57" spans="2:14" ht="15.75" thickBot="1" x14ac:dyDescent="0.3">
      <c r="B57" s="7">
        <v>1973</v>
      </c>
      <c r="C57" s="8">
        <v>1.4245620933999999E-2</v>
      </c>
      <c r="D57" s="8">
        <v>1.4363307483E-2</v>
      </c>
      <c r="E57" s="8">
        <v>1.4489604107000001E-2</v>
      </c>
      <c r="F57" s="8">
        <v>1.4719231978E-2</v>
      </c>
      <c r="G57" s="8">
        <v>1.4875669039999999E-2</v>
      </c>
      <c r="H57" s="8">
        <v>1.4997655447E-2</v>
      </c>
      <c r="I57" s="8">
        <v>1.5382285367999999E-2</v>
      </c>
      <c r="J57" s="8">
        <v>1.5629138567E-2</v>
      </c>
      <c r="K57" s="8">
        <v>1.6000848195999999E-2</v>
      </c>
      <c r="L57" s="8">
        <v>1.6206080857E-2</v>
      </c>
      <c r="M57" s="8">
        <v>1.640557347E-2</v>
      </c>
      <c r="N57" s="8">
        <v>1.7042791458000001E-2</v>
      </c>
    </row>
    <row r="58" spans="2:14" ht="15.75" thickBot="1" x14ac:dyDescent="0.3">
      <c r="B58" s="7">
        <v>1972</v>
      </c>
      <c r="C58" s="4">
        <v>1.3361549746E-2</v>
      </c>
      <c r="D58" s="4">
        <v>1.3403170284E-2</v>
      </c>
      <c r="E58" s="4">
        <v>1.3476366272000001E-2</v>
      </c>
      <c r="F58" s="4">
        <v>1.3561042358E-2</v>
      </c>
      <c r="G58" s="4">
        <v>1.3588307592E-2</v>
      </c>
      <c r="H58" s="4">
        <v>1.3688768814E-2</v>
      </c>
      <c r="I58" s="4">
        <v>1.3740439618E-2</v>
      </c>
      <c r="J58" s="4">
        <v>1.3830855754000001E-2</v>
      </c>
      <c r="K58" s="4">
        <v>1.3894001475000001E-2</v>
      </c>
      <c r="L58" s="4">
        <v>1.3904046562E-2</v>
      </c>
      <c r="M58" s="4">
        <v>1.3994462698000001E-2</v>
      </c>
      <c r="N58" s="4">
        <v>1.4041828465E-2</v>
      </c>
    </row>
    <row r="59" spans="2:14" ht="15.75" thickBot="1" x14ac:dyDescent="0.3">
      <c r="B59" s="7">
        <v>1971</v>
      </c>
      <c r="C59" s="8">
        <v>1.2798957579E-2</v>
      </c>
      <c r="D59" s="8">
        <v>1.2852058214E-2</v>
      </c>
      <c r="E59" s="8">
        <v>1.2900853812999999E-2</v>
      </c>
      <c r="F59" s="8">
        <v>1.2966874739E-2</v>
      </c>
      <c r="G59" s="8">
        <v>1.2994145154000001E-2</v>
      </c>
      <c r="H59" s="8">
        <v>1.3052985838000001E-2</v>
      </c>
      <c r="I59" s="8">
        <v>1.3042940752E-2</v>
      </c>
      <c r="J59" s="8">
        <v>1.3162057134E-2</v>
      </c>
      <c r="K59" s="8">
        <v>1.3205112683E-2</v>
      </c>
      <c r="L59" s="8">
        <v>1.3218032974E-2</v>
      </c>
      <c r="M59" s="8">
        <v>1.3239558158999999E-2</v>
      </c>
      <c r="N59" s="8">
        <v>1.3302709062E-2</v>
      </c>
    </row>
    <row r="60" spans="2:14" ht="15.75" thickBot="1" x14ac:dyDescent="0.3">
      <c r="B60" s="7">
        <v>1970</v>
      </c>
      <c r="C60" s="4">
        <v>1.2197614896999999E-2</v>
      </c>
      <c r="D60" s="4">
        <v>1.2196179885E-2</v>
      </c>
      <c r="E60" s="4">
        <v>1.2232060373E-2</v>
      </c>
      <c r="F60" s="4">
        <v>1.2247845508E-2</v>
      </c>
      <c r="G60" s="4">
        <v>1.2273680909999999E-2</v>
      </c>
      <c r="H60" s="4">
        <v>1.2348311911E-2</v>
      </c>
      <c r="I60" s="4">
        <v>1.2408587608E-2</v>
      </c>
      <c r="J60" s="4">
        <v>1.2465993280999999E-2</v>
      </c>
      <c r="K60" s="4">
        <v>1.249613372E-2</v>
      </c>
      <c r="L60" s="4">
        <v>1.2500438756E-2</v>
      </c>
      <c r="M60" s="4">
        <v>1.2567894695E-2</v>
      </c>
      <c r="N60" s="4">
        <v>1.2674095967000001E-2</v>
      </c>
    </row>
    <row r="61" spans="2:14" ht="15.75" thickBot="1" x14ac:dyDescent="0.3">
      <c r="B61" s="7">
        <v>1969</v>
      </c>
      <c r="C61" s="8">
        <v>1.1594842385E-2</v>
      </c>
      <c r="D61" s="8">
        <v>1.1636457742000001E-2</v>
      </c>
      <c r="E61" s="8">
        <v>1.1647943020999999E-2</v>
      </c>
      <c r="F61" s="8">
        <v>1.1679513290999999E-2</v>
      </c>
      <c r="G61" s="8">
        <v>1.1679513290999999E-2</v>
      </c>
      <c r="H61" s="8">
        <v>1.1721133829E-2</v>
      </c>
      <c r="I61" s="8">
        <v>1.176562439E-2</v>
      </c>
      <c r="J61" s="8">
        <v>1.1778544681E-2</v>
      </c>
      <c r="K61" s="8">
        <v>1.1889050989E-2</v>
      </c>
      <c r="L61" s="8">
        <v>1.2013912601E-2</v>
      </c>
      <c r="M61" s="8">
        <v>1.2015347613000001E-2</v>
      </c>
      <c r="N61" s="8">
        <v>1.2105763748999999E-2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EJEMPLO</vt:lpstr>
      <vt:lpstr>BASE</vt:lpstr>
      <vt:lpstr>TABLAI</vt:lpstr>
      <vt:lpstr>INPC</vt:lpstr>
      <vt:lpstr>INPCA</vt:lpstr>
      <vt:lpstr>INPCM</vt:lpstr>
      <vt:lpstr>TINPC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MONROY</dc:creator>
  <cp:lastModifiedBy>ALBERTO MONROY</cp:lastModifiedBy>
  <dcterms:created xsi:type="dcterms:W3CDTF">2026-01-29T17:09:52Z</dcterms:created>
  <dcterms:modified xsi:type="dcterms:W3CDTF">2026-01-29T17:53:52Z</dcterms:modified>
</cp:coreProperties>
</file>