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202300"/>
  <mc:AlternateContent xmlns:mc="http://schemas.openxmlformats.org/markup-compatibility/2006">
    <mc:Choice Requires="x15">
      <x15ac:absPath xmlns:x15ac="http://schemas.microsoft.com/office/spreadsheetml/2010/11/ac" url="C:\AMS\KINGSTON NEGRA\CURSOS\COFIDE\2026\28-05-2026 IVA BLINDAJE\"/>
    </mc:Choice>
  </mc:AlternateContent>
  <xr:revisionPtr revIDLastSave="0" documentId="8_{C29EBF3A-7326-4F5E-BF78-3007E57B7EC9}" xr6:coauthVersionLast="47" xr6:coauthVersionMax="47" xr10:uidLastSave="{00000000-0000-0000-0000-000000000000}"/>
  <bookViews>
    <workbookView xWindow="-120" yWindow="-120" windowWidth="29040" windowHeight="15720" tabRatio="889" activeTab="1" xr2:uid="{59297677-7B16-4F9B-96D1-E0BDD6804FF2}"/>
  </bookViews>
  <sheets>
    <sheet name="CAUSA" sheetId="1" r:id="rId1"/>
    <sheet name="FORMATOI"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26" i="3" l="1"/>
  <c r="E22" i="3"/>
  <c r="E24" i="3"/>
  <c r="E20" i="3"/>
  <c r="E19" i="3"/>
  <c r="D19" i="3"/>
  <c r="G12" i="3"/>
  <c r="G15" i="3"/>
  <c r="G16" i="3"/>
  <c r="L12" i="3"/>
  <c r="L15" i="3"/>
  <c r="L16" i="3"/>
  <c r="J16" i="3"/>
  <c r="I16" i="3"/>
  <c r="D20" i="3" s="1"/>
  <c r="J15" i="3"/>
  <c r="I15" i="3"/>
  <c r="J12" i="3"/>
  <c r="I12" i="3"/>
  <c r="K11" i="3"/>
  <c r="K10" i="3"/>
  <c r="K16" i="3" s="1"/>
  <c r="K9" i="3"/>
  <c r="K15" i="3" s="1"/>
  <c r="K8" i="3"/>
  <c r="K7" i="3"/>
  <c r="E16" i="3"/>
  <c r="F8" i="3"/>
  <c r="F9" i="3"/>
  <c r="F15" i="3" s="1"/>
  <c r="F10" i="3"/>
  <c r="F16" i="3" s="1"/>
  <c r="F11" i="3"/>
  <c r="F7" i="3"/>
  <c r="E15" i="3"/>
  <c r="D16" i="3"/>
  <c r="D15" i="3"/>
  <c r="E12" i="3"/>
  <c r="D12" i="3"/>
  <c r="C11" i="1"/>
  <c r="C10" i="1"/>
  <c r="C9" i="1"/>
  <c r="C8" i="1"/>
  <c r="D26" i="3" l="1"/>
  <c r="D22" i="3"/>
  <c r="D24" i="3" s="1"/>
</calcChain>
</file>

<file path=xl/sharedStrings.xml><?xml version="1.0" encoding="utf-8"?>
<sst xmlns="http://schemas.openxmlformats.org/spreadsheetml/2006/main" count="55" uniqueCount="43">
  <si>
    <t>Enajenación de bienes</t>
  </si>
  <si>
    <r>
      <rPr>
        <b/>
        <sz val="11"/>
        <color theme="1"/>
        <rFont val="Aptos Narrow"/>
        <family val="2"/>
        <scheme val="minor"/>
      </rPr>
      <t>Artículo 11 LIVA</t>
    </r>
    <r>
      <rPr>
        <sz val="11"/>
        <color theme="1"/>
        <rFont val="Aptos Narrow"/>
        <family val="2"/>
        <scheme val="minor"/>
      </rPr>
      <t>.- Se considera que se efectúa la enajenación de los bienes en el momento en el que efectivamente se cobren las contraprestaciones y sobre el monto de cada una de ellas.</t>
    </r>
  </si>
  <si>
    <r>
      <rPr>
        <b/>
        <sz val="11"/>
        <color theme="1"/>
        <rFont val="Aptos Narrow"/>
        <family val="2"/>
        <scheme val="minor"/>
      </rPr>
      <t>Artículo 12 LIVA</t>
    </r>
    <r>
      <rPr>
        <sz val="11"/>
        <color theme="1"/>
        <rFont val="Aptos Narrow"/>
        <family val="2"/>
        <scheme val="minor"/>
      </rPr>
      <t>.- Para calcular el impuesto tratándose de enajenaciones se considerará como valor el precio o la contraprestación pactados, así como las cantidades que además se carguen o cobren al adquirente por otros impuestos, derechos, intereses normales o moratorios, penas convencionales o cualquier otro concepto.</t>
    </r>
  </si>
  <si>
    <t>Precio</t>
  </si>
  <si>
    <t>IEPS</t>
  </si>
  <si>
    <t>Base de IVA</t>
  </si>
  <si>
    <t>IVA al 16%</t>
  </si>
  <si>
    <t>Total</t>
  </si>
  <si>
    <t>Nodo de impuestos trasladados</t>
  </si>
  <si>
    <r>
      <rPr>
        <b/>
        <sz val="11"/>
        <color theme="1"/>
        <rFont val="Aptos Narrow"/>
        <family val="2"/>
        <scheme val="minor"/>
      </rPr>
      <t>Artículo 17 LIVA</t>
    </r>
    <r>
      <rPr>
        <sz val="11"/>
        <color theme="1"/>
        <rFont val="Aptos Narrow"/>
        <family val="2"/>
        <scheme val="minor"/>
      </rPr>
      <t>.- En la prestación de servicios se tendrá obligación de pagar el impuesto en el momento en el que se cobren efectivamente las contraprestaciones y sobre el monto de cada una de ellas, salvo tratándose de los intereses a que se refiere el artículo 18-A de esta Ley, en cuyo caso se deberá pagar el impuesto conforme éstos se devenguen.
Tratándose de la prestación de servicios en forma gratuita por los que se deba pagar el impuesto, éste se causará en el momento en que se proporcione el servicio.</t>
    </r>
  </si>
  <si>
    <r>
      <rPr>
        <b/>
        <sz val="11"/>
        <color theme="1"/>
        <rFont val="Aptos Narrow"/>
        <family val="2"/>
        <scheme val="minor"/>
      </rPr>
      <t>Artículo 18 primer párrafo.</t>
    </r>
    <r>
      <rPr>
        <sz val="11"/>
        <color theme="1"/>
        <rFont val="Aptos Narrow"/>
        <family val="2"/>
        <scheme val="minor"/>
      </rPr>
      <t>- Para calcular el impuesto tratándose de prestación de servicios se considerará como valor el total de la contraprestación pactada, así como las cantidades que además se carguen o cobren a quien reciba el servicio por otros impuestos, derechos, viáticos, gastos de toda clase, reembolsos intereses normales o moratorios, penas convencionales y cualquier otro concepto.</t>
    </r>
  </si>
  <si>
    <r>
      <rPr>
        <b/>
        <sz val="11"/>
        <color theme="1"/>
        <rFont val="Aptos Narrow"/>
        <family val="2"/>
        <scheme val="minor"/>
      </rPr>
      <t>Artículo 22 LIVA</t>
    </r>
    <r>
      <rPr>
        <sz val="11"/>
        <color theme="1"/>
        <rFont val="Aptos Narrow"/>
        <family val="2"/>
        <scheme val="minor"/>
      </rPr>
      <t xml:space="preserve">.- Cuando se otorgue el uso o goce temporal de un bien tangible, se tendrá obligación de pagar el impuesto en el momento en el que quien efectúa dicho otorgamiento cobre las contraprestaciones derivadas del mismo y sobre el monto de cada una de ellas. </t>
    </r>
  </si>
  <si>
    <r>
      <rPr>
        <b/>
        <sz val="11"/>
        <color theme="1"/>
        <rFont val="Aptos Narrow"/>
        <family val="2"/>
        <scheme val="minor"/>
      </rPr>
      <t>Artículo 23 LIVA</t>
    </r>
    <r>
      <rPr>
        <sz val="11"/>
        <color theme="1"/>
        <rFont val="Aptos Narrow"/>
        <family val="2"/>
        <scheme val="minor"/>
      </rPr>
      <t>.- Para calcular el impuesto en el caso de uso o goce temporal de bienes, se considerará el valor de la contraprestación pactada a favor de quien los otorga, así como las cantidades que además se carguen o cobren a quien se otorgue el uso o goce por otros impuestos, derechos, gastos de mantenimiento, construcciones, reembolsos, intereses normales o moratorios, penas convencionales o cualquier otro concepto.</t>
    </r>
  </si>
  <si>
    <t>Enero</t>
  </si>
  <si>
    <t>Base del IVA al 0%</t>
  </si>
  <si>
    <t>Base del IVA al 8%</t>
  </si>
  <si>
    <t>Base del IVA al 16%</t>
  </si>
  <si>
    <t>Base no objeto</t>
  </si>
  <si>
    <t>Base IVA exento</t>
  </si>
  <si>
    <t>Actividades</t>
  </si>
  <si>
    <t>Fundamento</t>
  </si>
  <si>
    <t>9,15, 20 LIVA</t>
  </si>
  <si>
    <t>2-A LIVA</t>
  </si>
  <si>
    <t>Estímulo</t>
  </si>
  <si>
    <t>1 LIVA</t>
  </si>
  <si>
    <t>4-A LIVA</t>
  </si>
  <si>
    <t>Año de cálculo</t>
  </si>
  <si>
    <t>Total de actividades</t>
  </si>
  <si>
    <t>IVA trasladado cobrado actividades</t>
  </si>
  <si>
    <t>IVA al 8%</t>
  </si>
  <si>
    <t>Contabilidad</t>
  </si>
  <si>
    <t>CFDI</t>
  </si>
  <si>
    <t>Diferencia</t>
  </si>
  <si>
    <t>IVA trasladado</t>
  </si>
  <si>
    <t>IVA acreditable</t>
  </si>
  <si>
    <t>Observaciones</t>
  </si>
  <si>
    <t>IVA trasladado cobrado</t>
  </si>
  <si>
    <t>(-) IVA acreditable pagado</t>
  </si>
  <si>
    <t>(=) IVA a cargo</t>
  </si>
  <si>
    <t>(-) Acreditamiento del saldo a favor</t>
  </si>
  <si>
    <t>(=) IVA por pagar</t>
  </si>
  <si>
    <t>(=) IVA saldo a favor</t>
  </si>
  <si>
    <t>(-) IVA retenido acreditable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</si>
</sst>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1"/>
      <color theme="1"/>
      <name val="Aptos Narrow"/>
      <family val="2"/>
      <scheme val="minor"/>
    </font>
    <font>
      <b/>
      <sz val="11"/>
      <color rgb="FFFF0000"/>
      <name val="Aptos Narrow"/>
      <family val="2"/>
      <scheme val="minor"/>
    </font>
    <font>
      <sz val="8"/>
      <name val="Aptos Narrow"/>
      <family val="2"/>
      <scheme val="minor"/>
    </font>
    <font>
      <b/>
      <sz val="11"/>
      <color rgb="FFFFFF00"/>
      <name val="Aptos Narrow"/>
      <family val="2"/>
      <scheme val="minor"/>
    </font>
    <font>
      <b/>
      <sz val="11"/>
      <color rgb="FFC00000"/>
      <name val="Aptos Narrow"/>
      <family val="2"/>
      <scheme val="minor"/>
    </font>
  </fonts>
  <fills count="13">
    <fill>
      <patternFill patternType="none"/>
    </fill>
    <fill>
      <patternFill patternType="gray125"/>
    </fill>
    <fill>
      <patternFill patternType="solid">
        <fgColor theme="3" tint="0.89999084444715716"/>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3" tint="0.74999237037263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5" tint="0.39997558519241921"/>
        <bgColor indexed="64"/>
      </patternFill>
    </fill>
    <fill>
      <patternFill patternType="solid">
        <fgColor rgb="FFC00000"/>
        <bgColor indexed="64"/>
      </patternFill>
    </fill>
    <fill>
      <patternFill patternType="solid">
        <fgColor rgb="FF99FF66"/>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8">
    <xf numFmtId="0" fontId="0" fillId="0" borderId="0" xfId="0"/>
    <xf numFmtId="0" fontId="1" fillId="0" borderId="0" xfId="0" applyFont="1"/>
    <xf numFmtId="0" fontId="0" fillId="2" borderId="1" xfId="0" applyFill="1" applyBorder="1" applyAlignment="1">
      <alignment horizontal="justify" vertical="center"/>
    </xf>
    <xf numFmtId="0" fontId="0" fillId="2" borderId="1" xfId="0" applyFill="1" applyBorder="1" applyAlignment="1">
      <alignment horizontal="justify"/>
    </xf>
    <xf numFmtId="4" fontId="0" fillId="0" borderId="0" xfId="0" applyNumberFormat="1"/>
    <xf numFmtId="4" fontId="1" fillId="0" borderId="0" xfId="0" applyNumberFormat="1" applyFont="1"/>
    <xf numFmtId="0" fontId="2" fillId="0" borderId="0" xfId="0" applyFont="1"/>
    <xf numFmtId="0" fontId="0" fillId="3" borderId="1" xfId="0" applyFill="1" applyBorder="1" applyAlignment="1">
      <alignment horizontal="justify" vertical="center" wrapText="1"/>
    </xf>
    <xf numFmtId="0" fontId="0" fillId="3" borderId="1" xfId="0" applyFill="1" applyBorder="1" applyAlignment="1">
      <alignment horizontal="justify" vertical="center"/>
    </xf>
    <xf numFmtId="0" fontId="0" fillId="3" borderId="1" xfId="0" applyFill="1" applyBorder="1" applyAlignment="1">
      <alignment horizontal="justify"/>
    </xf>
    <xf numFmtId="0" fontId="0" fillId="4" borderId="1" xfId="0" applyFill="1" applyBorder="1" applyAlignment="1">
      <alignment horizontal="justify" vertical="center"/>
    </xf>
    <xf numFmtId="0" fontId="1" fillId="5" borderId="0" xfId="0" applyFont="1" applyFill="1"/>
    <xf numFmtId="0" fontId="1" fillId="2" borderId="3" xfId="0" applyFont="1" applyFill="1" applyBorder="1" applyAlignment="1">
      <alignment horizontal="center" vertical="center"/>
    </xf>
    <xf numFmtId="0" fontId="0" fillId="6" borderId="1" xfId="0" applyFill="1" applyBorder="1"/>
    <xf numFmtId="0" fontId="0" fillId="7" borderId="1" xfId="0" applyFill="1" applyBorder="1"/>
    <xf numFmtId="0" fontId="1" fillId="0" borderId="2" xfId="0" applyFont="1" applyBorder="1" applyAlignment="1">
      <alignment horizontal="center"/>
    </xf>
    <xf numFmtId="4" fontId="0" fillId="7" borderId="1" xfId="0" applyNumberFormat="1" applyFill="1" applyBorder="1"/>
    <xf numFmtId="0" fontId="1" fillId="6" borderId="1" xfId="0" applyFont="1" applyFill="1" applyBorder="1"/>
    <xf numFmtId="0" fontId="1" fillId="6" borderId="0" xfId="0" applyFont="1" applyFill="1" applyBorder="1"/>
    <xf numFmtId="4" fontId="0" fillId="0" borderId="1" xfId="0" applyNumberFormat="1" applyBorder="1"/>
    <xf numFmtId="0" fontId="1" fillId="8" borderId="3" xfId="0" applyFont="1" applyFill="1" applyBorder="1" applyAlignment="1">
      <alignment horizontal="center" vertical="center"/>
    </xf>
    <xf numFmtId="0" fontId="1" fillId="9" borderId="3" xfId="0" applyFont="1" applyFill="1" applyBorder="1" applyAlignment="1">
      <alignment horizontal="center" vertical="center"/>
    </xf>
    <xf numFmtId="0" fontId="1" fillId="4" borderId="4" xfId="0" applyFont="1" applyFill="1" applyBorder="1" applyAlignment="1">
      <alignment horizontal="center" vertical="center"/>
    </xf>
    <xf numFmtId="0" fontId="1" fillId="10" borderId="1" xfId="0" applyFont="1" applyFill="1" applyBorder="1" applyAlignment="1">
      <alignment horizontal="center"/>
    </xf>
    <xf numFmtId="0" fontId="4" fillId="11" borderId="1" xfId="0" applyFont="1" applyFill="1" applyBorder="1" applyAlignment="1">
      <alignment horizontal="center"/>
    </xf>
    <xf numFmtId="0" fontId="1" fillId="12" borderId="4" xfId="0" applyFont="1" applyFill="1" applyBorder="1" applyAlignment="1">
      <alignment horizontal="center" vertical="center"/>
    </xf>
    <xf numFmtId="0" fontId="1" fillId="6" borderId="0" xfId="0" applyFont="1" applyFill="1" applyBorder="1" applyAlignment="1">
      <alignment horizontal="left"/>
    </xf>
    <xf numFmtId="0" fontId="5" fillId="6" borderId="0" xfId="0" applyFont="1" applyFill="1" applyBorder="1" applyAlignment="1">
      <alignment horizontal="left"/>
    </xf>
  </cellXfs>
  <cellStyles count="1">
    <cellStyle name="Normal" xfId="0" builtinId="0"/>
  </cellStyles>
  <dxfs count="0"/>
  <tableStyles count="0" defaultTableStyle="TableStyleMedium2" defaultPivotStyle="PivotStyleLight16"/>
  <colors>
    <mruColors>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B1497-6717-4B4A-8CEE-1BAB5CC893BA}">
  <sheetPr codeName="Hoja1"/>
  <dimension ref="B3:H18"/>
  <sheetViews>
    <sheetView zoomScale="150" zoomScaleNormal="150" workbookViewId="0">
      <selection activeCell="B18" sqref="B18:H18"/>
    </sheetView>
  </sheetViews>
  <sheetFormatPr baseColWidth="10" defaultRowHeight="15" x14ac:dyDescent="0.25"/>
  <cols>
    <col min="2" max="2" width="13.28515625" customWidth="1"/>
  </cols>
  <sheetData>
    <row r="3" spans="2:8" x14ac:dyDescent="0.25">
      <c r="B3" s="1" t="s">
        <v>0</v>
      </c>
    </row>
    <row r="4" spans="2:8" ht="36.75" customHeight="1" x14ac:dyDescent="0.25">
      <c r="B4" s="2" t="s">
        <v>1</v>
      </c>
      <c r="C4" s="2"/>
      <c r="D4" s="2"/>
      <c r="E4" s="2"/>
      <c r="F4" s="2"/>
      <c r="G4" s="2"/>
      <c r="H4" s="2"/>
    </row>
    <row r="5" spans="2:8" ht="59.25" customHeight="1" x14ac:dyDescent="0.25">
      <c r="B5" s="3" t="s">
        <v>2</v>
      </c>
      <c r="C5" s="3"/>
      <c r="D5" s="3"/>
      <c r="E5" s="3"/>
      <c r="F5" s="3"/>
      <c r="G5" s="3"/>
      <c r="H5" s="3"/>
    </row>
    <row r="7" spans="2:8" x14ac:dyDescent="0.25">
      <c r="B7" t="s">
        <v>3</v>
      </c>
      <c r="C7" s="4">
        <v>150000</v>
      </c>
    </row>
    <row r="8" spans="2:8" x14ac:dyDescent="0.25">
      <c r="B8" t="s">
        <v>4</v>
      </c>
      <c r="C8" s="4">
        <f>C7*0.08</f>
        <v>12000</v>
      </c>
    </row>
    <row r="9" spans="2:8" x14ac:dyDescent="0.25">
      <c r="B9" t="s">
        <v>5</v>
      </c>
      <c r="C9" s="4">
        <f>SUM(C7:C8)</f>
        <v>162000</v>
      </c>
    </row>
    <row r="10" spans="2:8" x14ac:dyDescent="0.25">
      <c r="B10" t="s">
        <v>6</v>
      </c>
      <c r="C10" s="4">
        <f>C9*0.16</f>
        <v>25920</v>
      </c>
    </row>
    <row r="11" spans="2:8" x14ac:dyDescent="0.25">
      <c r="B11" s="1" t="s">
        <v>7</v>
      </c>
      <c r="C11" s="5">
        <f>SUM(C9:C10)</f>
        <v>187920</v>
      </c>
      <c r="D11" s="6" t="s">
        <v>8</v>
      </c>
    </row>
    <row r="14" spans="2:8" ht="115.5" customHeight="1" x14ac:dyDescent="0.25">
      <c r="B14" s="7" t="s">
        <v>9</v>
      </c>
      <c r="C14" s="8"/>
      <c r="D14" s="8"/>
      <c r="E14" s="8"/>
      <c r="F14" s="8"/>
      <c r="G14" s="8"/>
      <c r="H14" s="8"/>
    </row>
    <row r="15" spans="2:8" ht="75.75" customHeight="1" x14ac:dyDescent="0.25">
      <c r="B15" s="9" t="s">
        <v>10</v>
      </c>
      <c r="C15" s="9"/>
      <c r="D15" s="9"/>
      <c r="E15" s="9"/>
      <c r="F15" s="9"/>
      <c r="G15" s="9"/>
      <c r="H15" s="9"/>
    </row>
    <row r="17" spans="2:8" ht="54" customHeight="1" x14ac:dyDescent="0.25">
      <c r="B17" s="10" t="s">
        <v>11</v>
      </c>
      <c r="C17" s="10"/>
      <c r="D17" s="10"/>
      <c r="E17" s="10"/>
      <c r="F17" s="10"/>
      <c r="G17" s="10"/>
      <c r="H17" s="10"/>
    </row>
    <row r="18" spans="2:8" ht="75" customHeight="1" x14ac:dyDescent="0.25">
      <c r="B18" s="10" t="s">
        <v>12</v>
      </c>
      <c r="C18" s="10"/>
      <c r="D18" s="10"/>
      <c r="E18" s="10"/>
      <c r="F18" s="10"/>
      <c r="G18" s="10"/>
      <c r="H18" s="10"/>
    </row>
  </sheetData>
  <mergeCells count="6">
    <mergeCell ref="B4:H4"/>
    <mergeCell ref="B5:H5"/>
    <mergeCell ref="B14:H14"/>
    <mergeCell ref="B15:H15"/>
    <mergeCell ref="B17:H17"/>
    <mergeCell ref="B18:H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BD319-8E4C-42F4-BAB3-BBFAD7F6017E}">
  <sheetPr codeName="Hoja3"/>
  <dimension ref="B2:L26"/>
  <sheetViews>
    <sheetView tabSelected="1" zoomScale="130" zoomScaleNormal="130" workbookViewId="0">
      <selection activeCell="D26" sqref="D26"/>
    </sheetView>
  </sheetViews>
  <sheetFormatPr baseColWidth="10" defaultRowHeight="15" x14ac:dyDescent="0.25"/>
  <cols>
    <col min="1" max="1" width="5.42578125" customWidth="1"/>
    <col min="2" max="2" width="18.7109375" customWidth="1"/>
    <col min="3" max="3" width="12.85546875" customWidth="1"/>
    <col min="4" max="4" width="12.5703125" customWidth="1"/>
    <col min="7" max="7" width="14.42578125" bestFit="1" customWidth="1"/>
    <col min="8" max="8" width="3.5703125" customWidth="1"/>
    <col min="9" max="9" width="12.5703125" customWidth="1"/>
    <col min="12" max="12" width="14.42578125" bestFit="1" customWidth="1"/>
  </cols>
  <sheetData>
    <row r="2" spans="2:12" x14ac:dyDescent="0.25">
      <c r="B2" s="1" t="s">
        <v>26</v>
      </c>
      <c r="C2" s="14">
        <v>2026</v>
      </c>
    </row>
    <row r="4" spans="2:12" x14ac:dyDescent="0.25">
      <c r="D4" s="23" t="s">
        <v>33</v>
      </c>
      <c r="E4" s="23"/>
      <c r="F4" s="23"/>
      <c r="G4" s="23"/>
      <c r="I4" s="24" t="s">
        <v>34</v>
      </c>
      <c r="J4" s="24"/>
      <c r="K4" s="24"/>
      <c r="L4" s="24"/>
    </row>
    <row r="5" spans="2:12" x14ac:dyDescent="0.25">
      <c r="D5" s="22" t="s">
        <v>30</v>
      </c>
      <c r="E5" s="22" t="s">
        <v>31</v>
      </c>
      <c r="I5" s="25" t="s">
        <v>30</v>
      </c>
      <c r="J5" s="25" t="s">
        <v>31</v>
      </c>
    </row>
    <row r="6" spans="2:12" x14ac:dyDescent="0.25">
      <c r="B6" s="11" t="s">
        <v>19</v>
      </c>
      <c r="C6" s="11" t="s">
        <v>20</v>
      </c>
      <c r="D6" s="12" t="s">
        <v>13</v>
      </c>
      <c r="E6" s="20" t="s">
        <v>13</v>
      </c>
      <c r="F6" s="21" t="s">
        <v>32</v>
      </c>
      <c r="G6" s="12" t="s">
        <v>35</v>
      </c>
      <c r="I6" s="12" t="s">
        <v>13</v>
      </c>
      <c r="J6" s="20" t="s">
        <v>13</v>
      </c>
      <c r="K6" s="21" t="s">
        <v>32</v>
      </c>
      <c r="L6" s="12" t="s">
        <v>35</v>
      </c>
    </row>
    <row r="7" spans="2:12" x14ac:dyDescent="0.25">
      <c r="B7" s="17" t="s">
        <v>18</v>
      </c>
      <c r="C7" s="13" t="s">
        <v>21</v>
      </c>
      <c r="D7" s="16"/>
      <c r="E7" s="16"/>
      <c r="F7" s="16">
        <f>IFERROR(ROUND(D7-E7,2),"")</f>
        <v>0</v>
      </c>
      <c r="G7" s="16"/>
      <c r="I7" s="16">
        <v>1500</v>
      </c>
      <c r="J7" s="16">
        <v>1500</v>
      </c>
      <c r="K7" s="16">
        <f>IFERROR(ROUND(I7-J7,2),"")</f>
        <v>0</v>
      </c>
      <c r="L7" s="16"/>
    </row>
    <row r="8" spans="2:12" x14ac:dyDescent="0.25">
      <c r="B8" s="17" t="s">
        <v>14</v>
      </c>
      <c r="C8" s="13" t="s">
        <v>22</v>
      </c>
      <c r="D8" s="16">
        <v>26000</v>
      </c>
      <c r="E8" s="16">
        <v>26000</v>
      </c>
      <c r="F8" s="16">
        <f t="shared" ref="F8:F11" si="0">IFERROR(ROUND(D8-E8,2),"")</f>
        <v>0</v>
      </c>
      <c r="G8" s="16"/>
      <c r="I8" s="16">
        <v>16000</v>
      </c>
      <c r="J8" s="16">
        <v>1600</v>
      </c>
      <c r="K8" s="16">
        <f t="shared" ref="K8:K11" si="1">IFERROR(ROUND(I8-J8,2),"")</f>
        <v>14400</v>
      </c>
      <c r="L8" s="16"/>
    </row>
    <row r="9" spans="2:12" x14ac:dyDescent="0.25">
      <c r="B9" s="17" t="s">
        <v>15</v>
      </c>
      <c r="C9" s="13" t="s">
        <v>23</v>
      </c>
      <c r="D9" s="16"/>
      <c r="E9" s="16"/>
      <c r="F9" s="16">
        <f t="shared" si="0"/>
        <v>0</v>
      </c>
      <c r="G9" s="16"/>
      <c r="I9" s="16">
        <v>8500</v>
      </c>
      <c r="J9" s="16">
        <v>11900</v>
      </c>
      <c r="K9" s="16">
        <f t="shared" si="1"/>
        <v>-3400</v>
      </c>
      <c r="L9" s="16"/>
    </row>
    <row r="10" spans="2:12" x14ac:dyDescent="0.25">
      <c r="B10" s="17" t="s">
        <v>16</v>
      </c>
      <c r="C10" s="13" t="s">
        <v>24</v>
      </c>
      <c r="D10" s="16">
        <v>360000</v>
      </c>
      <c r="E10" s="16">
        <v>365900</v>
      </c>
      <c r="F10" s="16">
        <f t="shared" si="0"/>
        <v>-5900</v>
      </c>
      <c r="G10" s="16"/>
      <c r="I10" s="16">
        <v>400000</v>
      </c>
      <c r="J10" s="16">
        <v>175000</v>
      </c>
      <c r="K10" s="16">
        <f t="shared" si="1"/>
        <v>225000</v>
      </c>
      <c r="L10" s="16"/>
    </row>
    <row r="11" spans="2:12" x14ac:dyDescent="0.25">
      <c r="B11" s="17" t="s">
        <v>17</v>
      </c>
      <c r="C11" s="13" t="s">
        <v>25</v>
      </c>
      <c r="D11" s="16"/>
      <c r="E11" s="16"/>
      <c r="F11" s="16">
        <f t="shared" si="0"/>
        <v>0</v>
      </c>
      <c r="G11" s="16"/>
      <c r="I11" s="16"/>
      <c r="J11" s="16"/>
      <c r="K11" s="16">
        <f t="shared" si="1"/>
        <v>0</v>
      </c>
      <c r="L11" s="16"/>
    </row>
    <row r="12" spans="2:12" x14ac:dyDescent="0.25">
      <c r="B12" s="15" t="s">
        <v>27</v>
      </c>
      <c r="C12" s="15"/>
      <c r="D12" s="5">
        <f>SUM(D7:D11)</f>
        <v>386000</v>
      </c>
      <c r="E12" s="5">
        <f t="shared" ref="E12:G12" si="2">SUM(E7:E11)</f>
        <v>391900</v>
      </c>
      <c r="F12" s="5"/>
      <c r="G12" s="5">
        <f t="shared" si="2"/>
        <v>0</v>
      </c>
      <c r="I12" s="5">
        <f>SUM(I7:I11)</f>
        <v>426000</v>
      </c>
      <c r="J12" s="5">
        <f t="shared" ref="J12" si="3">SUM(J7:J11)</f>
        <v>190000</v>
      </c>
      <c r="K12" s="5"/>
      <c r="L12" s="5">
        <f t="shared" ref="L12" si="4">SUM(L7:L11)</f>
        <v>0</v>
      </c>
    </row>
    <row r="14" spans="2:12" x14ac:dyDescent="0.25">
      <c r="B14" s="18" t="s">
        <v>28</v>
      </c>
    </row>
    <row r="15" spans="2:12" x14ac:dyDescent="0.25">
      <c r="B15" s="18" t="s">
        <v>29</v>
      </c>
      <c r="C15" s="13" t="s">
        <v>23</v>
      </c>
      <c r="D15" s="19">
        <f>IFERROR(ROUND(D9*0.08,2),"")</f>
        <v>0</v>
      </c>
      <c r="E15" s="19">
        <f t="shared" ref="E15:G16" si="5">IFERROR(ROUND(E9*0.08,2),"")</f>
        <v>0</v>
      </c>
      <c r="F15" s="19">
        <f t="shared" si="5"/>
        <v>0</v>
      </c>
      <c r="G15" s="19">
        <f t="shared" si="5"/>
        <v>0</v>
      </c>
      <c r="I15" s="19">
        <f>IFERROR(ROUND(I9*0.08,2),"")</f>
        <v>680</v>
      </c>
      <c r="J15" s="19">
        <f t="shared" ref="J15:L16" si="6">IFERROR(ROUND(J9*0.08,2),"")</f>
        <v>952</v>
      </c>
      <c r="K15" s="19">
        <f t="shared" si="6"/>
        <v>-272</v>
      </c>
      <c r="L15" s="19">
        <f t="shared" si="6"/>
        <v>0</v>
      </c>
    </row>
    <row r="16" spans="2:12" x14ac:dyDescent="0.25">
      <c r="B16" s="18" t="s">
        <v>6</v>
      </c>
      <c r="C16" s="13" t="s">
        <v>24</v>
      </c>
      <c r="D16" s="19">
        <f>IFERROR(ROUND(D10*0.08,2),"")</f>
        <v>28800</v>
      </c>
      <c r="E16" s="19">
        <f t="shared" si="5"/>
        <v>29272</v>
      </c>
      <c r="F16" s="19">
        <f t="shared" si="5"/>
        <v>-472</v>
      </c>
      <c r="G16" s="19">
        <f t="shared" ref="G16" si="7">IFERROR(ROUND(G10*0.08,2),"")</f>
        <v>0</v>
      </c>
      <c r="I16" s="19">
        <f>IFERROR(ROUND(I10*0.08,2),"")</f>
        <v>32000</v>
      </c>
      <c r="J16" s="19">
        <f t="shared" ref="J16:K16" si="8">IFERROR(ROUND(J10*0.08,2),"")</f>
        <v>14000</v>
      </c>
      <c r="K16" s="19">
        <f t="shared" si="8"/>
        <v>18000</v>
      </c>
      <c r="L16" s="19">
        <f t="shared" si="6"/>
        <v>0</v>
      </c>
    </row>
    <row r="18" spans="2:5" x14ac:dyDescent="0.25">
      <c r="D18" s="22" t="s">
        <v>30</v>
      </c>
      <c r="E18" s="22" t="s">
        <v>31</v>
      </c>
    </row>
    <row r="19" spans="2:5" x14ac:dyDescent="0.25">
      <c r="B19" s="26" t="s">
        <v>36</v>
      </c>
      <c r="C19" s="26"/>
      <c r="D19" s="4">
        <f>IFERROR(SUM(D15:D16),"")</f>
        <v>28800</v>
      </c>
      <c r="E19" s="4">
        <f>IFERROR(SUM(E15:E16),"")</f>
        <v>29272</v>
      </c>
    </row>
    <row r="20" spans="2:5" x14ac:dyDescent="0.25">
      <c r="B20" s="26" t="s">
        <v>37</v>
      </c>
      <c r="C20" s="26"/>
      <c r="D20" s="4">
        <f>IFERROR(SUM(I15:I16),"")</f>
        <v>32680</v>
      </c>
      <c r="E20" s="4">
        <f>IFERROR(SUM(J15:J16),"")</f>
        <v>14952</v>
      </c>
    </row>
    <row r="21" spans="2:5" x14ac:dyDescent="0.25">
      <c r="B21" s="26" t="s">
        <v>42</v>
      </c>
      <c r="C21" s="26"/>
      <c r="D21" s="14"/>
      <c r="E21" s="14"/>
    </row>
    <row r="22" spans="2:5" x14ac:dyDescent="0.25">
      <c r="B22" s="26" t="s">
        <v>38</v>
      </c>
      <c r="C22" s="26"/>
      <c r="D22" s="4" t="str">
        <f>IFERROR(IF(D19&gt;=(D20+D21),D19-D20-D21,""),"")</f>
        <v/>
      </c>
      <c r="E22" s="4">
        <f>IFERROR(IF(E19&gt;=(E20+E21),E19-E20-E21,""),"")</f>
        <v>14320</v>
      </c>
    </row>
    <row r="23" spans="2:5" x14ac:dyDescent="0.25">
      <c r="B23" s="26" t="s">
        <v>39</v>
      </c>
      <c r="C23" s="26"/>
      <c r="D23" s="14"/>
      <c r="E23" s="14"/>
    </row>
    <row r="24" spans="2:5" x14ac:dyDescent="0.25">
      <c r="B24" s="26" t="s">
        <v>40</v>
      </c>
      <c r="C24" s="26"/>
      <c r="D24" s="4" t="str">
        <f>IFERROR(IF(D22&gt;=D23,D22-D23,""),"")</f>
        <v/>
      </c>
      <c r="E24" s="4">
        <f>IFERROR(IF(E22&gt;=E23,E22-E23,""),"")</f>
        <v>14320</v>
      </c>
    </row>
    <row r="26" spans="2:5" x14ac:dyDescent="0.25">
      <c r="B26" s="27" t="s">
        <v>41</v>
      </c>
      <c r="C26" s="27"/>
      <c r="D26" s="4">
        <f>IFERROR(IF((D20+D21)&gt;D19,D20+D21-D19,""),"")</f>
        <v>3880</v>
      </c>
      <c r="E26" s="4" t="str">
        <f>IFERROR(IF((E20+E21)&gt;E19,E20+E21-E19,""),"")</f>
        <v/>
      </c>
    </row>
  </sheetData>
  <mergeCells count="10">
    <mergeCell ref="B22:C22"/>
    <mergeCell ref="B23:C23"/>
    <mergeCell ref="B24:C24"/>
    <mergeCell ref="B26:C26"/>
    <mergeCell ref="B12:C12"/>
    <mergeCell ref="D4:G4"/>
    <mergeCell ref="I4:L4"/>
    <mergeCell ref="B19:C19"/>
    <mergeCell ref="B20:C20"/>
    <mergeCell ref="B21:C21"/>
  </mergeCells>
  <phoneticPr fontId="3" type="noConversion"/>
  <dataValidations disablePrompts="1" count="1">
    <dataValidation type="whole" operator="lessThanOrEqual" allowBlank="1" showInputMessage="1" showErrorMessage="1" errorTitle="Determinación del IVA" error="Este importe no puede ser mayor al IVA a cargo" sqref="D23:E23" xr:uid="{C459451C-A4F7-4813-8C11-330D34AFA47E}">
      <formula1>D22</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CAUSA</vt:lpstr>
      <vt:lpstr>FORMATOI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Alberto Monroy</dc:creator>
  <cp:lastModifiedBy>Alberto Monroy</cp:lastModifiedBy>
  <dcterms:created xsi:type="dcterms:W3CDTF">2026-05-28T21:12:58Z</dcterms:created>
  <dcterms:modified xsi:type="dcterms:W3CDTF">2026-05-29T00:31:13Z</dcterms:modified>
</cp:coreProperties>
</file>