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\\Amsy\ams\KINGSTON NEGRA\CURSOS\COFIDE\2026\28-01-2026 EXCEL BASICO CON IA\"/>
    </mc:Choice>
  </mc:AlternateContent>
  <xr:revisionPtr revIDLastSave="0" documentId="13_ncr:1_{ADCF8FFE-23D9-4D8B-B708-48BABBDE44E1}" xr6:coauthVersionLast="47" xr6:coauthVersionMax="47" xr10:uidLastSave="{00000000-0000-0000-0000-000000000000}"/>
  <bookViews>
    <workbookView xWindow="-120" yWindow="-120" windowWidth="29040" windowHeight="15720" activeTab="3" xr2:uid="{96BF5E18-A277-44CA-8183-3693D21B9660}"/>
  </bookViews>
  <sheets>
    <sheet name="FORMATO" sheetId="1" r:id="rId1"/>
    <sheet name="FORMULAS" sheetId="2" r:id="rId2"/>
    <sheet name="CUESTIONARIO" sheetId="4" r:id="rId3"/>
    <sheet name="DISEÑO" sheetId="5" r:id="rId4"/>
    <sheet name="GENERAL" sheetId="3" r:id="rId5"/>
  </sheets>
  <definedNames>
    <definedName name="RISR">GENERAL!$B$21:$B$29</definedName>
    <definedName name="TVACA">GENERAL!$B$6:$D$18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5" l="1" a="1"/>
  <c r="B5" i="5" s="1"/>
  <c r="D78" i="2"/>
  <c r="D80" i="2" s="1"/>
  <c r="C72" i="2"/>
  <c r="C71" i="2"/>
  <c r="C70" i="2"/>
  <c r="C67" i="2"/>
  <c r="G60" i="2"/>
  <c r="C55" i="2"/>
  <c r="C43" i="2"/>
  <c r="C44" i="2" s="1"/>
  <c r="D35" i="2"/>
  <c r="D34" i="2"/>
  <c r="D33" i="2"/>
  <c r="C7" i="3"/>
  <c r="C8" i="3" s="1"/>
  <c r="C9" i="3" s="1"/>
  <c r="D7" i="3"/>
  <c r="D8" i="3" s="1"/>
  <c r="D9" i="3" s="1"/>
  <c r="D10" i="3" s="1"/>
  <c r="D11" i="3" s="1"/>
  <c r="D12" i="3" s="1"/>
  <c r="D13" i="3" s="1"/>
  <c r="D14" i="3" s="1"/>
  <c r="D15" i="3" s="1"/>
  <c r="D16" i="3" s="1"/>
  <c r="D17" i="3" s="1"/>
  <c r="D18" i="3" s="1"/>
  <c r="B7" i="3"/>
  <c r="C26" i="2"/>
  <c r="C18" i="2"/>
  <c r="C20" i="2" s="1"/>
  <c r="C15" i="2"/>
  <c r="C14" i="2"/>
  <c r="C13" i="2"/>
  <c r="C34" i="1"/>
  <c r="B12" i="5" l="1"/>
  <c r="B11" i="5"/>
  <c r="B10" i="5"/>
  <c r="B8" i="5"/>
  <c r="B7" i="5"/>
  <c r="B13" i="5"/>
  <c r="B9" i="5"/>
  <c r="B6" i="5"/>
  <c r="B8" i="3"/>
  <c r="C52" i="2"/>
  <c r="C51" i="2"/>
  <c r="C49" i="2"/>
  <c r="C48" i="2"/>
  <c r="C47" i="2"/>
  <c r="C46" i="2"/>
  <c r="C45" i="2"/>
  <c r="B10" i="3"/>
  <c r="C10" i="3"/>
  <c r="C11" i="3" s="1"/>
  <c r="C12" i="3" s="1"/>
  <c r="C13" i="3" s="1"/>
  <c r="C14" i="3" s="1"/>
  <c r="C15" i="3" s="1"/>
  <c r="C16" i="3" s="1"/>
  <c r="C17" i="3" s="1"/>
  <c r="C18" i="3" s="1"/>
  <c r="B9" i="3"/>
  <c r="C21" i="2"/>
  <c r="B11" i="3" l="1"/>
  <c r="B12" i="3" l="1"/>
  <c r="D37" i="2" s="1"/>
  <c r="B13" i="3" l="1"/>
  <c r="B14" i="3" l="1"/>
  <c r="B15" i="3" l="1"/>
  <c r="B16" i="3" l="1"/>
  <c r="B17" i="3" l="1"/>
  <c r="B18" i="3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4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</futureMetadata>
  <valueMetadata count="14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</valueMetadata>
</metadata>
</file>

<file path=xl/sharedStrings.xml><?xml version="1.0" encoding="utf-8"?>
<sst xmlns="http://schemas.openxmlformats.org/spreadsheetml/2006/main" count="92" uniqueCount="91">
  <si>
    <t>Cuadro de nombre</t>
  </si>
  <si>
    <t>5:5 y dar Enter</t>
  </si>
  <si>
    <t>Formato personalizado</t>
  </si>
  <si>
    <r>
      <rPr>
        <b/>
        <sz val="11"/>
        <color theme="1"/>
        <rFont val="Aptos Narrow"/>
        <family val="2"/>
        <scheme val="minor"/>
      </rPr>
      <t>Pasos a seguir:</t>
    </r>
    <r>
      <rPr>
        <sz val="11"/>
        <color theme="1"/>
        <rFont val="Aptos Narrow"/>
        <family val="2"/>
        <scheme val="minor"/>
      </rPr>
      <t xml:space="preserve">
1. Se posiciona en la celda a la que se le va a dar formato.</t>
    </r>
  </si>
  <si>
    <t>Icono para ingresar a la inteligencia artificial</t>
  </si>
  <si>
    <t>Formato de tarjeta de crédito</t>
  </si>
  <si>
    <t>2.- Clic derecho del ratón y seleccionar en el menú contextual la opción de FORMATO DE CELDAS, y en el cuadro de FORMATO DE CELDAS seleccionar PERSONALIZADA y en el cuadro de tipo capturar el formato deseado</t>
  </si>
  <si>
    <t>Formato de código postal</t>
  </si>
  <si>
    <t>Formato de fecha</t>
  </si>
  <si>
    <t>Formato invisible para números</t>
  </si>
  <si>
    <t>a</t>
  </si>
  <si>
    <t>Fecha</t>
  </si>
  <si>
    <t>Importe</t>
  </si>
  <si>
    <t>1.- Seleccionar el rango de B62:C71</t>
  </si>
  <si>
    <t>2.- En el menú de INICIO dar clic en IR A ESPECIAL</t>
  </si>
  <si>
    <t>3.- Dar clic en CELDAS EN BLANCO y dar clic en el botón de ACEPTAR</t>
  </si>
  <si>
    <t>4.- Una vez seleccionado en la barra de fórmulas caputar "=B62" y dar CTR + ENTER</t>
  </si>
  <si>
    <t>Tipo de letra MARLETT</t>
  </si>
  <si>
    <t>a = Paloma</t>
  </si>
  <si>
    <t>r = Tache</t>
  </si>
  <si>
    <t>r</t>
  </si>
  <si>
    <t>=</t>
  </si>
  <si>
    <t>Para iniciar con una función</t>
  </si>
  <si>
    <t>Función</t>
  </si>
  <si>
    <t>El nombre de la función</t>
  </si>
  <si>
    <t>Argumentos</t>
  </si>
  <si>
    <t>Si estan entre [ ] son opcionales</t>
  </si>
  <si>
    <t>Ejemplo:</t>
  </si>
  <si>
    <t>Suma</t>
  </si>
  <si>
    <t>=SUMA(C8:C12)</t>
  </si>
  <si>
    <t>=SUMA(C8:C9,C11:C12)</t>
  </si>
  <si>
    <t>=SUMAR.SI(C8:C12,"&gt;0")</t>
  </si>
  <si>
    <t>Función texto</t>
  </si>
  <si>
    <t>Día en letra</t>
  </si>
  <si>
    <t>=TEXTO(C18,"DDDD")</t>
  </si>
  <si>
    <t>Mes en letra</t>
  </si>
  <si>
    <t>=TEXTO(C18,"MMMM")</t>
  </si>
  <si>
    <t>Palabra</t>
  </si>
  <si>
    <t>Ventas</t>
  </si>
  <si>
    <t>IVA</t>
  </si>
  <si>
    <t>=C23&amp;" "&amp;B24&amp;" "&amp;TEXTO(C24,"0%")</t>
  </si>
  <si>
    <r>
      <rPr>
        <b/>
        <sz val="11"/>
        <color theme="1"/>
        <rFont val="Aptos Narrow"/>
        <family val="2"/>
        <scheme val="minor"/>
      </rPr>
      <t>Artículo 76 LFT</t>
    </r>
    <r>
      <rPr>
        <sz val="11"/>
        <color theme="1"/>
        <rFont val="Aptos Narrow"/>
        <family val="2"/>
        <scheme val="minor"/>
      </rPr>
      <t>.- Las personas trabajadoras que tengan más de un año de servicios disfrutarán de un periodo anual de vacaciones pagadas, que en ningún caso podrá ser inferior a doce días laborables, y que aumentará en dos días laborables, hasta llegar a veinte, por cada año subsecuente de servicios.
A partir del sexto año, el periodo de vacaciones aumentará en dos días por cada cinco de servicios.</t>
    </r>
  </si>
  <si>
    <t>Mínimo</t>
  </si>
  <si>
    <t>Máximo</t>
  </si>
  <si>
    <t>Días</t>
  </si>
  <si>
    <t>Fecha de ingreso</t>
  </si>
  <si>
    <t>Fecha de cálculo</t>
  </si>
  <si>
    <t>Años</t>
  </si>
  <si>
    <t>Meses omitiendo años</t>
  </si>
  <si>
    <t>Días omitiendo meses</t>
  </si>
  <si>
    <t>Días de vacaciones que le corresponden</t>
  </si>
  <si>
    <t>=SI.ERROR(BUSCARV(VALOR(D33&amp;"."&amp;D34&amp;D35),TVACA,3),"")</t>
  </si>
  <si>
    <t>=SIFECHA(D30,D31,"Y")</t>
  </si>
  <si>
    <t>=SIFECHA(D30,D31,"YM")</t>
  </si>
  <si>
    <t>=SIFECHA(D30,D31,"md")</t>
  </si>
  <si>
    <t>¿Se reviso la materialidad de la operación?</t>
  </si>
  <si>
    <t>1.- Creamos una validación de datos se selecciona la celda en donde se requiere la validación: DATOS + VALIDACION DE DATOS.</t>
  </si>
  <si>
    <t>=DIA(C43)</t>
  </si>
  <si>
    <t>=MES(C43)</t>
  </si>
  <si>
    <t>=AÑO(C43)</t>
  </si>
  <si>
    <t>=FIN.MES(C43,0)</t>
  </si>
  <si>
    <t>=FIN.MES(C43,-1)</t>
  </si>
  <si>
    <t>=FIN.MES(C43,1)</t>
  </si>
  <si>
    <t>=DIASEM(C43)</t>
  </si>
  <si>
    <t>=NUM.DE.SEMANA(C43)</t>
  </si>
  <si>
    <t>28/10/2026 tm 12:03:05</t>
  </si>
  <si>
    <t>=VALOR(EXTRAE(C54,1,10))</t>
  </si>
  <si>
    <t>Fecha de entrada</t>
  </si>
  <si>
    <t>Hora de entrada</t>
  </si>
  <si>
    <t>Fecha de salida</t>
  </si>
  <si>
    <t>Hora de salida</t>
  </si>
  <si>
    <t>Horas</t>
  </si>
  <si>
    <t>Curso de   Excel  básico</t>
  </si>
  <si>
    <t>=ESPACIOS(C66)</t>
  </si>
  <si>
    <t>=ENCONTRAR("-",C69)+1</t>
  </si>
  <si>
    <t>=ENCONTRAR(" ",C69)</t>
  </si>
  <si>
    <t>=VALOR(EXTRAE(C69,ENCONTRAR("-",C69)+1,ENCONTRAR(" ",C69)-(ENCONTRAR("-",C69)+1)))</t>
  </si>
  <si>
    <t>Ch-125656596 proveedor X</t>
  </si>
  <si>
    <t>Fecha inicial</t>
  </si>
  <si>
    <t>Fecha final</t>
  </si>
  <si>
    <t>Días trabajados</t>
  </si>
  <si>
    <t>=DIAS.LAB(D77,D78)</t>
  </si>
  <si>
    <t>Base de ISR</t>
  </si>
  <si>
    <t>(-) Límite inferior</t>
  </si>
  <si>
    <t>(=) Excendente del límite inferior</t>
  </si>
  <si>
    <t>(x) % del excedente del límite inferior</t>
  </si>
  <si>
    <t>(=) Impuesto márginal</t>
  </si>
  <si>
    <t>(+) Cuota fija</t>
  </si>
  <si>
    <t>(=) ISR causado</t>
  </si>
  <si>
    <t>(-) Subsidio al empleo causado</t>
  </si>
  <si>
    <t>(=) ISR a retener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</si>
</sst>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000\ 0000\ 0000\ 0000"/>
    <numFmt numFmtId="165" formatCode="00000"/>
    <numFmt numFmtId="167" formatCode="&quot;CDMX a&quot;\ d\ &quot;de&quot;\ mmmm\ &quot;de&quot;\ yyyy"/>
    <numFmt numFmtId="168" formatCode="&quot;&quot;"/>
    <numFmt numFmtId="175" formatCode="[h]:mm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5" tint="-0.499984740745262"/>
      <name val="Aptos Narrow"/>
      <family val="2"/>
      <scheme val="minor"/>
    </font>
    <font>
      <b/>
      <sz val="11"/>
      <color theme="9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b/>
      <sz val="11"/>
      <color theme="8" tint="-0.499984740745262"/>
      <name val="Aptos Narrow"/>
      <family val="2"/>
      <scheme val="minor"/>
    </font>
    <font>
      <sz val="11"/>
      <color theme="1"/>
      <name val="Marlett"/>
      <charset val="2"/>
    </font>
    <font>
      <sz val="11"/>
      <color theme="1"/>
      <name val="Calibri"/>
      <family val="2"/>
    </font>
    <font>
      <sz val="11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4">
    <xf numFmtId="0" fontId="0" fillId="0" borderId="0" xfId="0"/>
    <xf numFmtId="9" fontId="0" fillId="0" borderId="0" xfId="1" applyFont="1"/>
    <xf numFmtId="4" fontId="0" fillId="0" borderId="0" xfId="1" applyNumberFormat="1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justify" vertical="center" wrapText="1"/>
    </xf>
    <xf numFmtId="0" fontId="0" fillId="4" borderId="1" xfId="0" applyFill="1" applyBorder="1" applyAlignment="1">
      <alignment horizontal="justify" vertical="center"/>
    </xf>
    <xf numFmtId="164" fontId="0" fillId="0" borderId="5" xfId="0" applyNumberFormat="1" applyBorder="1"/>
    <xf numFmtId="0" fontId="0" fillId="4" borderId="1" xfId="0" applyFill="1" applyBorder="1" applyAlignment="1">
      <alignment horizontal="justify"/>
    </xf>
    <xf numFmtId="0" fontId="4" fillId="0" borderId="0" xfId="0" applyFont="1"/>
    <xf numFmtId="165" fontId="0" fillId="0" borderId="5" xfId="0" applyNumberFormat="1" applyBorder="1"/>
    <xf numFmtId="0" fontId="5" fillId="0" borderId="0" xfId="0" applyFont="1"/>
    <xf numFmtId="14" fontId="0" fillId="0" borderId="5" xfId="0" applyNumberFormat="1" applyBorder="1"/>
    <xf numFmtId="0" fontId="6" fillId="0" borderId="0" xfId="0" applyFont="1"/>
    <xf numFmtId="167" fontId="0" fillId="0" borderId="7" xfId="0" applyNumberFormat="1" applyBorder="1" applyAlignment="1">
      <alignment horizontal="center"/>
    </xf>
    <xf numFmtId="167" fontId="0" fillId="0" borderId="6" xfId="0" applyNumberFormat="1" applyBorder="1" applyAlignment="1">
      <alignment horizontal="center"/>
    </xf>
    <xf numFmtId="167" fontId="0" fillId="0" borderId="8" xfId="0" applyNumberFormat="1" applyBorder="1" applyAlignment="1">
      <alignment horizontal="center"/>
    </xf>
    <xf numFmtId="0" fontId="0" fillId="0" borderId="1" xfId="0" applyBorder="1"/>
    <xf numFmtId="168" fontId="0" fillId="0" borderId="5" xfId="0" applyNumberFormat="1" applyBorder="1"/>
    <xf numFmtId="0" fontId="7" fillId="0" borderId="0" xfId="0" applyFont="1"/>
    <xf numFmtId="14" fontId="0" fillId="0" borderId="0" xfId="0" applyNumberFormat="1"/>
    <xf numFmtId="14" fontId="0" fillId="0" borderId="0" xfId="0" applyNumberFormat="1" applyAlignment="1">
      <alignment horizontal="center"/>
    </xf>
    <xf numFmtId="0" fontId="0" fillId="0" borderId="0" xfId="0" applyAlignment="1"/>
    <xf numFmtId="0" fontId="0" fillId="0" borderId="1" xfId="0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8" fillId="0" borderId="0" xfId="0" applyFont="1"/>
    <xf numFmtId="0" fontId="8" fillId="0" borderId="1" xfId="0" applyFont="1" applyBorder="1" applyAlignment="1">
      <alignment horizontal="center"/>
    </xf>
    <xf numFmtId="0" fontId="0" fillId="0" borderId="0" xfId="0" quotePrefix="1"/>
    <xf numFmtId="0" fontId="0" fillId="0" borderId="0" xfId="0" quotePrefix="1" applyAlignment="1">
      <alignment horizontal="center"/>
    </xf>
    <xf numFmtId="0" fontId="10" fillId="0" borderId="0" xfId="0" applyFont="1"/>
    <xf numFmtId="0" fontId="0" fillId="2" borderId="1" xfId="0" applyFill="1" applyBorder="1" applyAlignment="1">
      <alignment horizontal="justify" vertical="center" wrapText="1"/>
    </xf>
    <xf numFmtId="0" fontId="0" fillId="2" borderId="1" xfId="0" applyFill="1" applyBorder="1" applyAlignment="1">
      <alignment horizontal="justify" vertical="center"/>
    </xf>
    <xf numFmtId="0" fontId="2" fillId="4" borderId="1" xfId="0" applyFont="1" applyFill="1" applyBorder="1" applyAlignment="1">
      <alignment horizontal="center" vertical="center"/>
    </xf>
    <xf numFmtId="0" fontId="0" fillId="6" borderId="0" xfId="0" applyFill="1"/>
    <xf numFmtId="14" fontId="0" fillId="7" borderId="1" xfId="0" applyNumberFormat="1" applyFill="1" applyBorder="1"/>
    <xf numFmtId="0" fontId="0" fillId="0" borderId="0" xfId="0" applyAlignment="1">
      <alignment horizontal="justify"/>
    </xf>
    <xf numFmtId="0" fontId="0" fillId="0" borderId="5" xfId="0" applyBorder="1" applyAlignment="1">
      <alignment horizontal="center"/>
    </xf>
    <xf numFmtId="49" fontId="0" fillId="0" borderId="0" xfId="0" applyNumberFormat="1"/>
    <xf numFmtId="0" fontId="0" fillId="0" borderId="0" xfId="0" applyNumberFormat="1"/>
    <xf numFmtId="0" fontId="2" fillId="5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20" fontId="0" fillId="0" borderId="0" xfId="0" applyNumberFormat="1"/>
    <xf numFmtId="0" fontId="9" fillId="0" borderId="0" xfId="0" applyFont="1"/>
    <xf numFmtId="175" fontId="0" fillId="0" borderId="0" xfId="0" applyNumberFormat="1"/>
    <xf numFmtId="14" fontId="0" fillId="0" borderId="1" xfId="0" applyNumberFormat="1" applyBorder="1"/>
    <xf numFmtId="0" fontId="0" fillId="6" borderId="0" xfId="0" applyFill="1" applyAlignment="1">
      <alignment horizontal="center"/>
    </xf>
  </cellXfs>
  <cellStyles count="2">
    <cellStyle name="Normal" xfId="0" builtinId="0"/>
    <cellStyle name="Porcentaje" xfId="1" builtinId="5"/>
  </cellStyles>
  <dxfs count="2">
    <dxf>
      <font>
        <b/>
        <i val="0"/>
        <color theme="9" tint="-0.499984740745262"/>
      </font>
      <fill>
        <patternFill patternType="none">
          <bgColor auto="1"/>
        </patternFill>
      </fill>
    </dxf>
    <dxf>
      <font>
        <b/>
        <i/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0" Type="http://schemas.microsoft.com/office/2022/10/relationships/richValueRel" Target="richData/richValueRel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36634</xdr:colOff>
          <xdr:row>83</xdr:row>
          <xdr:rowOff>46894</xdr:rowOff>
        </xdr:from>
        <xdr:to>
          <xdr:col>6</xdr:col>
          <xdr:colOff>688730</xdr:colOff>
          <xdr:row>87</xdr:row>
          <xdr:rowOff>175848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72E626C3-8A7F-1B52-A716-FBEB01C36F0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prstDash val="solid"/>
              <a:miter lim="800000"/>
              <a:headEnd/>
              <a:tailEnd type="none" w="med" len="med"/>
            </a:ln>
            <a:effectLst/>
            <a:extLs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richData/_rels/richValueRel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4">
  <rv s="0">
    <v>0</v>
    <v>5</v>
  </rv>
  <rv s="0">
    <v>1</v>
    <v>5</v>
  </rv>
  <rv s="0">
    <v>2</v>
    <v>5</v>
  </rv>
  <rv s="0">
    <v>3</v>
    <v>5</v>
  </rv>
  <rv s="0">
    <v>4</v>
    <v>5</v>
  </rv>
  <rv s="0">
    <v>5</v>
    <v>5</v>
  </rv>
  <rv s="0">
    <v>6</v>
    <v>5</v>
  </rv>
  <rv s="0">
    <v>7</v>
    <v>5</v>
  </rv>
  <rv s="0">
    <v>8</v>
    <v>5</v>
  </rv>
  <rv s="0">
    <v>9</v>
    <v>5</v>
  </rv>
  <rv s="0">
    <v>10</v>
    <v>5</v>
  </rv>
  <rv s="0">
    <v>11</v>
    <v>5</v>
  </rv>
  <rv s="0">
    <v>12</v>
    <v>5</v>
  </rv>
  <rv s="0">
    <v>13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  <rel r:id="rId7"/>
  <rel r:id="rId8"/>
  <rel r:id="rId9"/>
  <rel r:id="rId10"/>
  <rel r:id="rId11"/>
  <rel r:id="rId12"/>
  <rel r:id="rId13"/>
  <rel r:id="rId14"/>
</richValueRel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5.emf"/><Relationship Id="rId4" Type="http://schemas.openxmlformats.org/officeDocument/2006/relationships/package" Target="../embeddings/Microsoft_Word_Document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F3D9F-CF82-4CB2-9D2C-D2BF37DDD6A7}">
  <dimension ref="B3:I84"/>
  <sheetViews>
    <sheetView showGridLines="0" topLeftCell="A76" zoomScale="130" zoomScaleNormal="130" workbookViewId="0">
      <selection activeCell="B86" sqref="B86"/>
    </sheetView>
  </sheetViews>
  <sheetFormatPr baseColWidth="10" defaultRowHeight="15" x14ac:dyDescent="0.25"/>
  <cols>
    <col min="2" max="2" width="29.28515625" customWidth="1"/>
    <col min="3" max="3" width="20" bestFit="1" customWidth="1"/>
    <col min="9" max="9" width="14.5703125" customWidth="1"/>
  </cols>
  <sheetData>
    <row r="3" spans="2:6" ht="91.5" customHeight="1" x14ac:dyDescent="0.25">
      <c r="B3" t="e" vm="1">
        <v>#VALUE!</v>
      </c>
      <c r="C3" s="2"/>
    </row>
    <row r="4" spans="2:6" x14ac:dyDescent="0.25">
      <c r="B4" s="3" t="s">
        <v>0</v>
      </c>
      <c r="D4" s="2"/>
    </row>
    <row r="5" spans="2:6" x14ac:dyDescent="0.25">
      <c r="D5" s="2"/>
    </row>
    <row r="6" spans="2:6" ht="93" customHeight="1" x14ac:dyDescent="0.25">
      <c r="B6" s="5" t="e" vm="2">
        <v>#VALUE!</v>
      </c>
      <c r="C6" s="9" t="s">
        <v>4</v>
      </c>
      <c r="D6" s="10"/>
      <c r="E6" s="10"/>
      <c r="F6" s="11"/>
    </row>
    <row r="7" spans="2:6" x14ac:dyDescent="0.25">
      <c r="C7" s="8" t="e" vm="3">
        <v>#VALUE!</v>
      </c>
      <c r="D7" s="8"/>
      <c r="E7" s="8"/>
      <c r="F7" s="8"/>
    </row>
    <row r="8" spans="2:6" ht="41.25" customHeight="1" x14ac:dyDescent="0.25">
      <c r="C8" s="8"/>
      <c r="D8" s="8"/>
      <c r="E8" s="8"/>
      <c r="F8" s="8"/>
    </row>
    <row r="9" spans="2:6" ht="69.75" customHeight="1" x14ac:dyDescent="0.25">
      <c r="C9" s="8"/>
      <c r="D9" s="8"/>
      <c r="E9" s="8"/>
      <c r="F9" s="8"/>
    </row>
    <row r="10" spans="2:6" x14ac:dyDescent="0.25">
      <c r="C10" s="8"/>
      <c r="D10" s="8"/>
      <c r="E10" s="8"/>
      <c r="F10" s="8"/>
    </row>
    <row r="11" spans="2:6" x14ac:dyDescent="0.25">
      <c r="C11" s="8"/>
      <c r="D11" s="8"/>
      <c r="E11" s="8"/>
      <c r="F11" s="8"/>
    </row>
    <row r="12" spans="2:6" x14ac:dyDescent="0.25">
      <c r="C12" s="7" t="s">
        <v>1</v>
      </c>
      <c r="D12" s="7"/>
      <c r="E12" s="7"/>
      <c r="F12" s="7"/>
    </row>
    <row r="14" spans="2:6" x14ac:dyDescent="0.25">
      <c r="B14" s="3" t="s">
        <v>2</v>
      </c>
    </row>
    <row r="15" spans="2:6" ht="39.75" customHeight="1" x14ac:dyDescent="0.25">
      <c r="B15" s="12" t="s">
        <v>3</v>
      </c>
      <c r="C15" s="13"/>
      <c r="D15" s="13"/>
      <c r="E15" s="13"/>
      <c r="F15" s="13"/>
    </row>
    <row r="16" spans="2:6" ht="15.75" thickBot="1" x14ac:dyDescent="0.3"/>
    <row r="17" spans="2:6" ht="15.75" thickBot="1" x14ac:dyDescent="0.3">
      <c r="B17" s="16" t="s">
        <v>5</v>
      </c>
      <c r="C17" s="14">
        <v>1234567891236540</v>
      </c>
    </row>
    <row r="19" spans="2:6" ht="48" customHeight="1" x14ac:dyDescent="0.25">
      <c r="B19" s="15" t="s">
        <v>6</v>
      </c>
      <c r="C19" s="15"/>
      <c r="D19" s="15"/>
      <c r="E19" s="15"/>
      <c r="F19" s="15"/>
    </row>
    <row r="20" spans="2:6" x14ac:dyDescent="0.25">
      <c r="B20" s="6" t="e" vm="4">
        <v>#VALUE!</v>
      </c>
      <c r="C20" s="6" t="e" vm="5">
        <v>#VALUE!</v>
      </c>
      <c r="D20" s="6"/>
      <c r="E20" s="6"/>
      <c r="F20" s="6"/>
    </row>
    <row r="21" spans="2:6" x14ac:dyDescent="0.25">
      <c r="B21" s="6"/>
      <c r="C21" s="6"/>
      <c r="D21" s="6"/>
      <c r="E21" s="6"/>
      <c r="F21" s="6"/>
    </row>
    <row r="22" spans="2:6" ht="68.25" customHeight="1" x14ac:dyDescent="0.25">
      <c r="B22" s="6"/>
      <c r="C22" s="6"/>
      <c r="D22" s="6"/>
      <c r="E22" s="6"/>
      <c r="F22" s="6"/>
    </row>
    <row r="23" spans="2:6" x14ac:dyDescent="0.25">
      <c r="B23" s="6"/>
      <c r="C23" s="6"/>
      <c r="D23" s="6"/>
      <c r="E23" s="6"/>
      <c r="F23" s="6"/>
    </row>
    <row r="24" spans="2:6" x14ac:dyDescent="0.25">
      <c r="B24" s="6"/>
      <c r="C24" s="6"/>
      <c r="D24" s="6"/>
      <c r="E24" s="6"/>
      <c r="F24" s="6"/>
    </row>
    <row r="25" spans="2:6" x14ac:dyDescent="0.25">
      <c r="B25" s="6"/>
      <c r="C25" s="6"/>
      <c r="D25" s="6"/>
      <c r="E25" s="6"/>
      <c r="F25" s="6"/>
    </row>
    <row r="26" spans="2:6" x14ac:dyDescent="0.25">
      <c r="B26" s="6"/>
      <c r="C26" s="6"/>
      <c r="D26" s="6"/>
      <c r="E26" s="6"/>
      <c r="F26" s="6"/>
    </row>
    <row r="27" spans="2:6" x14ac:dyDescent="0.25">
      <c r="B27" s="6"/>
      <c r="C27" s="6"/>
      <c r="D27" s="6"/>
      <c r="E27" s="6"/>
      <c r="F27" s="6"/>
    </row>
    <row r="28" spans="2:6" x14ac:dyDescent="0.25">
      <c r="B28" s="6"/>
      <c r="C28" s="6"/>
      <c r="D28" s="6"/>
      <c r="E28" s="6"/>
      <c r="F28" s="6"/>
    </row>
    <row r="29" spans="2:6" x14ac:dyDescent="0.25">
      <c r="B29" s="6"/>
      <c r="C29" s="6"/>
      <c r="D29" s="6"/>
      <c r="E29" s="6"/>
      <c r="F29" s="6"/>
    </row>
    <row r="30" spans="2:6" x14ac:dyDescent="0.25">
      <c r="B30" s="6"/>
      <c r="C30" s="6"/>
      <c r="D30" s="6"/>
      <c r="E30" s="6"/>
      <c r="F30" s="6"/>
    </row>
    <row r="31" spans="2:6" ht="15.75" thickBot="1" x14ac:dyDescent="0.3"/>
    <row r="32" spans="2:6" ht="15.75" thickBot="1" x14ac:dyDescent="0.3">
      <c r="B32" s="18" t="s">
        <v>7</v>
      </c>
      <c r="C32" s="17">
        <v>6760</v>
      </c>
    </row>
    <row r="33" spans="2:6" ht="15.75" thickBot="1" x14ac:dyDescent="0.3"/>
    <row r="34" spans="2:6" x14ac:dyDescent="0.25">
      <c r="B34" s="20" t="s">
        <v>8</v>
      </c>
      <c r="C34" s="21">
        <f ca="1">TODAY()</f>
        <v>46050</v>
      </c>
      <c r="D34" s="22"/>
      <c r="E34" s="22"/>
      <c r="F34" s="23"/>
    </row>
    <row r="35" spans="2:6" x14ac:dyDescent="0.25">
      <c r="C35" s="8" t="e" vm="6">
        <v>#VALUE!</v>
      </c>
      <c r="D35" s="8"/>
      <c r="E35" s="8"/>
      <c r="F35" s="8"/>
    </row>
    <row r="36" spans="2:6" x14ac:dyDescent="0.25">
      <c r="C36" s="8"/>
      <c r="D36" s="8"/>
      <c r="E36" s="8"/>
      <c r="F36" s="8"/>
    </row>
    <row r="37" spans="2:6" ht="59.25" customHeight="1" x14ac:dyDescent="0.25">
      <c r="C37" s="8"/>
      <c r="D37" s="8"/>
      <c r="E37" s="8"/>
      <c r="F37" s="8"/>
    </row>
    <row r="38" spans="2:6" x14ac:dyDescent="0.25">
      <c r="C38" s="8"/>
      <c r="D38" s="8"/>
      <c r="E38" s="8"/>
      <c r="F38" s="8"/>
    </row>
    <row r="39" spans="2:6" ht="25.5" customHeight="1" x14ac:dyDescent="0.25">
      <c r="C39" s="8"/>
      <c r="D39" s="8"/>
      <c r="E39" s="8"/>
      <c r="F39" s="8"/>
    </row>
    <row r="40" spans="2:6" x14ac:dyDescent="0.25">
      <c r="C40" s="8"/>
      <c r="D40" s="8"/>
      <c r="E40" s="8"/>
      <c r="F40" s="8"/>
    </row>
    <row r="41" spans="2:6" x14ac:dyDescent="0.25">
      <c r="C41" s="8"/>
      <c r="D41" s="8"/>
      <c r="E41" s="8"/>
      <c r="F41" s="8"/>
    </row>
    <row r="42" spans="2:6" x14ac:dyDescent="0.25">
      <c r="C42" s="8"/>
      <c r="D42" s="8"/>
      <c r="E42" s="8"/>
      <c r="F42" s="8"/>
    </row>
    <row r="43" spans="2:6" x14ac:dyDescent="0.25">
      <c r="C43" s="8"/>
      <c r="D43" s="8"/>
      <c r="E43" s="8"/>
      <c r="F43" s="8"/>
    </row>
    <row r="44" spans="2:6" x14ac:dyDescent="0.25">
      <c r="C44" s="8"/>
      <c r="D44" s="8"/>
      <c r="E44" s="8"/>
      <c r="F44" s="8"/>
    </row>
    <row r="46" spans="2:6" ht="15.75" thickBot="1" x14ac:dyDescent="0.3"/>
    <row r="47" spans="2:6" ht="15.75" thickBot="1" x14ac:dyDescent="0.3">
      <c r="B47" s="26" t="s">
        <v>9</v>
      </c>
      <c r="C47" s="25">
        <v>125</v>
      </c>
    </row>
    <row r="49" spans="2:9" x14ac:dyDescent="0.25">
      <c r="C49" s="7" t="e" vm="7">
        <v>#VALUE!</v>
      </c>
      <c r="D49" s="7"/>
      <c r="E49" s="7"/>
      <c r="F49" s="7"/>
    </row>
    <row r="50" spans="2:9" x14ac:dyDescent="0.25">
      <c r="C50" s="7"/>
      <c r="D50" s="7"/>
      <c r="E50" s="7"/>
      <c r="F50" s="7"/>
    </row>
    <row r="51" spans="2:9" x14ac:dyDescent="0.25">
      <c r="C51" s="7"/>
      <c r="D51" s="7"/>
      <c r="E51" s="7"/>
      <c r="F51" s="7"/>
    </row>
    <row r="52" spans="2:9" x14ac:dyDescent="0.25">
      <c r="C52" s="7"/>
      <c r="D52" s="7"/>
      <c r="E52" s="7"/>
      <c r="F52" s="7"/>
    </row>
    <row r="53" spans="2:9" ht="53.25" customHeight="1" x14ac:dyDescent="0.25">
      <c r="C53" s="7"/>
      <c r="D53" s="7"/>
      <c r="E53" s="7"/>
      <c r="F53" s="7"/>
    </row>
    <row r="54" spans="2:9" x14ac:dyDescent="0.25">
      <c r="C54" s="7"/>
      <c r="D54" s="7"/>
      <c r="E54" s="7"/>
      <c r="F54" s="7"/>
    </row>
    <row r="55" spans="2:9" x14ac:dyDescent="0.25">
      <c r="C55" s="7"/>
      <c r="D55" s="7"/>
      <c r="E55" s="7"/>
      <c r="F55" s="7"/>
    </row>
    <row r="56" spans="2:9" x14ac:dyDescent="0.25">
      <c r="C56" s="7"/>
      <c r="D56" s="7"/>
      <c r="E56" s="7"/>
      <c r="F56" s="7"/>
    </row>
    <row r="57" spans="2:9" x14ac:dyDescent="0.25">
      <c r="C57" s="7"/>
      <c r="D57" s="7"/>
      <c r="E57" s="7"/>
      <c r="F57" s="7"/>
    </row>
    <row r="61" spans="2:9" x14ac:dyDescent="0.25">
      <c r="B61" s="31" t="s">
        <v>11</v>
      </c>
      <c r="C61" s="31" t="s">
        <v>12</v>
      </c>
    </row>
    <row r="62" spans="2:9" x14ac:dyDescent="0.25">
      <c r="B62" s="28">
        <v>45658</v>
      </c>
      <c r="C62">
        <v>25</v>
      </c>
      <c r="E62" s="32" t="s">
        <v>13</v>
      </c>
      <c r="F62" s="32"/>
      <c r="G62" s="32"/>
      <c r="H62" s="32"/>
      <c r="I62" s="32"/>
    </row>
    <row r="63" spans="2:9" x14ac:dyDescent="0.25">
      <c r="B63" s="28"/>
      <c r="C63">
        <v>32</v>
      </c>
      <c r="E63" s="32" t="s">
        <v>14</v>
      </c>
      <c r="F63" s="32"/>
      <c r="G63" s="32"/>
      <c r="H63" s="32"/>
      <c r="I63" s="32"/>
    </row>
    <row r="64" spans="2:9" x14ac:dyDescent="0.25">
      <c r="B64" s="4"/>
      <c r="C64">
        <v>36</v>
      </c>
      <c r="E64" s="7" t="e" vm="8">
        <v>#VALUE!</v>
      </c>
      <c r="F64" s="7"/>
    </row>
    <row r="65" spans="2:9" x14ac:dyDescent="0.25">
      <c r="B65" s="4"/>
      <c r="C65">
        <v>21</v>
      </c>
      <c r="E65" s="7"/>
      <c r="F65" s="7"/>
    </row>
    <row r="66" spans="2:9" x14ac:dyDescent="0.25">
      <c r="B66" s="28">
        <v>45659</v>
      </c>
      <c r="C66">
        <v>100</v>
      </c>
      <c r="E66" s="7"/>
      <c r="F66" s="7"/>
    </row>
    <row r="67" spans="2:9" x14ac:dyDescent="0.25">
      <c r="B67" s="4"/>
      <c r="C67">
        <v>250</v>
      </c>
      <c r="E67" s="7"/>
      <c r="F67" s="7"/>
    </row>
    <row r="68" spans="2:9" x14ac:dyDescent="0.25">
      <c r="B68" s="4"/>
      <c r="C68">
        <v>36</v>
      </c>
      <c r="E68" s="7"/>
      <c r="F68" s="7"/>
    </row>
    <row r="69" spans="2:9" x14ac:dyDescent="0.25">
      <c r="B69" s="28">
        <v>45660</v>
      </c>
      <c r="C69">
        <v>25</v>
      </c>
      <c r="E69" s="7"/>
      <c r="F69" s="7"/>
    </row>
    <row r="70" spans="2:9" x14ac:dyDescent="0.25">
      <c r="B70" s="4"/>
      <c r="C70">
        <v>47</v>
      </c>
      <c r="E70" s="32" t="s">
        <v>15</v>
      </c>
      <c r="F70" s="32"/>
      <c r="G70" s="32"/>
      <c r="H70" s="32"/>
      <c r="I70" s="32"/>
    </row>
    <row r="71" spans="2:9" x14ac:dyDescent="0.25">
      <c r="B71" s="4"/>
      <c r="C71">
        <v>58</v>
      </c>
      <c r="E71" s="6" t="e" vm="9">
        <v>#VALUE!</v>
      </c>
      <c r="F71" s="6"/>
      <c r="G71" s="6"/>
      <c r="H71" s="6"/>
    </row>
    <row r="72" spans="2:9" x14ac:dyDescent="0.25">
      <c r="B72" s="4"/>
      <c r="E72" s="6"/>
      <c r="F72" s="6"/>
      <c r="G72" s="6"/>
      <c r="H72" s="6"/>
    </row>
    <row r="73" spans="2:9" x14ac:dyDescent="0.25">
      <c r="E73" s="6"/>
      <c r="F73" s="6"/>
      <c r="G73" s="6"/>
      <c r="H73" s="6"/>
    </row>
    <row r="74" spans="2:9" x14ac:dyDescent="0.25">
      <c r="E74" s="6"/>
      <c r="F74" s="6"/>
      <c r="G74" s="6"/>
      <c r="H74" s="6"/>
    </row>
    <row r="75" spans="2:9" x14ac:dyDescent="0.25">
      <c r="E75" s="6"/>
      <c r="F75" s="6"/>
      <c r="G75" s="6"/>
      <c r="H75" s="6"/>
    </row>
    <row r="76" spans="2:9" x14ac:dyDescent="0.25">
      <c r="E76" s="6"/>
      <c r="F76" s="6"/>
      <c r="G76" s="6"/>
      <c r="H76" s="6"/>
    </row>
    <row r="77" spans="2:9" x14ac:dyDescent="0.25">
      <c r="E77" s="6"/>
      <c r="F77" s="6"/>
      <c r="G77" s="6"/>
      <c r="H77" s="6"/>
    </row>
    <row r="78" spans="2:9" x14ac:dyDescent="0.25">
      <c r="E78" t="s">
        <v>16</v>
      </c>
    </row>
    <row r="82" spans="2:5" x14ac:dyDescent="0.25">
      <c r="B82" s="3" t="s">
        <v>17</v>
      </c>
    </row>
    <row r="83" spans="2:5" ht="16.5" x14ac:dyDescent="0.25">
      <c r="B83" t="s">
        <v>18</v>
      </c>
      <c r="C83" s="34" t="s">
        <v>10</v>
      </c>
      <c r="E83" s="33"/>
    </row>
    <row r="84" spans="2:5" ht="16.5" x14ac:dyDescent="0.25">
      <c r="B84" t="s">
        <v>19</v>
      </c>
      <c r="C84" s="34" t="s">
        <v>20</v>
      </c>
      <c r="E84" s="33"/>
    </row>
  </sheetData>
  <mergeCells count="15">
    <mergeCell ref="E70:I70"/>
    <mergeCell ref="E71:H77"/>
    <mergeCell ref="C34:F34"/>
    <mergeCell ref="C35:F44"/>
    <mergeCell ref="C49:F57"/>
    <mergeCell ref="E62:I62"/>
    <mergeCell ref="E63:I63"/>
    <mergeCell ref="E64:F69"/>
    <mergeCell ref="C6:F6"/>
    <mergeCell ref="C7:F11"/>
    <mergeCell ref="C12:F12"/>
    <mergeCell ref="B15:F15"/>
    <mergeCell ref="B19:F19"/>
    <mergeCell ref="B20:B30"/>
    <mergeCell ref="C20:F30"/>
  </mergeCells>
  <phoneticPr fontId="3" type="noConversion"/>
  <conditionalFormatting sqref="C83:C84">
    <cfRule type="cellIs" dxfId="1" priority="1" operator="equal">
      <formula>"r"</formula>
    </cfRule>
    <cfRule type="cellIs" dxfId="0" priority="2" operator="equal">
      <formula>"a"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99026-5939-40B6-B6F2-B7394FDE9F15}">
  <dimension ref="A3:L82"/>
  <sheetViews>
    <sheetView topLeftCell="A90" zoomScale="130" zoomScaleNormal="130" workbookViewId="0">
      <selection activeCell="D96" sqref="D96"/>
    </sheetView>
  </sheetViews>
  <sheetFormatPr baseColWidth="10" defaultRowHeight="15" x14ac:dyDescent="0.25"/>
  <cols>
    <col min="2" max="2" width="12.5703125" customWidth="1"/>
    <col min="3" max="3" width="36.28515625" customWidth="1"/>
  </cols>
  <sheetData>
    <row r="3" spans="2:7" x14ac:dyDescent="0.25">
      <c r="B3" s="36" t="s">
        <v>21</v>
      </c>
      <c r="C3" t="s">
        <v>22</v>
      </c>
    </row>
    <row r="4" spans="2:7" x14ac:dyDescent="0.25">
      <c r="B4" s="4" t="s">
        <v>23</v>
      </c>
      <c r="C4" t="s">
        <v>24</v>
      </c>
    </row>
    <row r="5" spans="2:7" x14ac:dyDescent="0.25">
      <c r="B5" t="s">
        <v>25</v>
      </c>
      <c r="C5" s="37" t="s">
        <v>26</v>
      </c>
      <c r="D5" s="6" t="e" vm="10">
        <v>#VALUE!</v>
      </c>
      <c r="E5" s="6"/>
      <c r="F5" s="29"/>
      <c r="G5" s="29"/>
    </row>
    <row r="7" spans="2:7" x14ac:dyDescent="0.25">
      <c r="B7" t="s">
        <v>27</v>
      </c>
      <c r="C7" t="s">
        <v>28</v>
      </c>
    </row>
    <row r="8" spans="2:7" x14ac:dyDescent="0.25">
      <c r="C8">
        <v>10</v>
      </c>
    </row>
    <row r="9" spans="2:7" x14ac:dyDescent="0.25">
      <c r="C9">
        <v>-20</v>
      </c>
    </row>
    <row r="10" spans="2:7" x14ac:dyDescent="0.25">
      <c r="C10">
        <v>-30</v>
      </c>
    </row>
    <row r="11" spans="2:7" x14ac:dyDescent="0.25">
      <c r="C11">
        <v>40</v>
      </c>
    </row>
    <row r="12" spans="2:7" x14ac:dyDescent="0.25">
      <c r="C12">
        <v>50</v>
      </c>
    </row>
    <row r="13" spans="2:7" x14ac:dyDescent="0.25">
      <c r="C13" s="3">
        <f>SUM(C8:C12)</f>
        <v>50</v>
      </c>
      <c r="D13" s="35" t="s">
        <v>29</v>
      </c>
    </row>
    <row r="14" spans="2:7" x14ac:dyDescent="0.25">
      <c r="C14">
        <f>SUM(C8:C9,C11:C12)</f>
        <v>80</v>
      </c>
      <c r="D14" s="35" t="s">
        <v>30</v>
      </c>
    </row>
    <row r="15" spans="2:7" x14ac:dyDescent="0.25">
      <c r="C15">
        <f>SUMIF(C8:C12,"&gt;0")</f>
        <v>100</v>
      </c>
      <c r="D15" s="35" t="s">
        <v>31</v>
      </c>
    </row>
    <row r="17" spans="1:11" ht="15.75" thickBot="1" x14ac:dyDescent="0.3">
      <c r="B17" s="3" t="s">
        <v>32</v>
      </c>
    </row>
    <row r="18" spans="1:11" ht="15.75" thickBot="1" x14ac:dyDescent="0.3">
      <c r="B18" s="3" t="s">
        <v>11</v>
      </c>
      <c r="C18" s="19">
        <f ca="1">TODAY()</f>
        <v>46050</v>
      </c>
    </row>
    <row r="20" spans="1:11" x14ac:dyDescent="0.25">
      <c r="B20" t="s">
        <v>33</v>
      </c>
      <c r="C20" t="str">
        <f ca="1">TEXT(C18,"DDDD")</f>
        <v>miércoles</v>
      </c>
      <c r="D20" s="35" t="s">
        <v>34</v>
      </c>
    </row>
    <row r="21" spans="1:11" x14ac:dyDescent="0.25">
      <c r="B21" t="s">
        <v>35</v>
      </c>
      <c r="C21" t="str">
        <f ca="1">TEXT(C18,"MMMM")</f>
        <v>enero</v>
      </c>
      <c r="D21" s="35" t="s">
        <v>36</v>
      </c>
    </row>
    <row r="23" spans="1:11" x14ac:dyDescent="0.25">
      <c r="B23" t="s">
        <v>37</v>
      </c>
      <c r="C23" t="s">
        <v>38</v>
      </c>
    </row>
    <row r="24" spans="1:11" x14ac:dyDescent="0.25">
      <c r="B24" t="s">
        <v>39</v>
      </c>
      <c r="C24" s="1">
        <v>0.16</v>
      </c>
    </row>
    <row r="26" spans="1:11" x14ac:dyDescent="0.25">
      <c r="C26" t="str">
        <f>C23&amp;" "&amp;B24&amp;" "&amp;TEXT(C24,"0%")</f>
        <v>Ventas IVA 16%</v>
      </c>
      <c r="D26" s="35" t="s">
        <v>40</v>
      </c>
    </row>
    <row r="28" spans="1:11" x14ac:dyDescent="0.25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</row>
    <row r="30" spans="1:11" x14ac:dyDescent="0.25">
      <c r="C30" s="3" t="s">
        <v>45</v>
      </c>
      <c r="D30" s="42">
        <v>45684</v>
      </c>
    </row>
    <row r="31" spans="1:11" x14ac:dyDescent="0.25">
      <c r="C31" s="3" t="s">
        <v>46</v>
      </c>
      <c r="D31" s="42">
        <v>46050</v>
      </c>
    </row>
    <row r="33" spans="1:11" x14ac:dyDescent="0.25">
      <c r="C33" t="s">
        <v>47</v>
      </c>
      <c r="D33">
        <f>DATEDIF(D30,D31,"Y")</f>
        <v>1</v>
      </c>
      <c r="E33" s="35" t="s">
        <v>52</v>
      </c>
    </row>
    <row r="34" spans="1:11" x14ac:dyDescent="0.25">
      <c r="C34" t="s">
        <v>48</v>
      </c>
      <c r="D34">
        <f>DATEDIF(D30,D31,"YM")</f>
        <v>0</v>
      </c>
      <c r="E34" s="35" t="s">
        <v>53</v>
      </c>
    </row>
    <row r="35" spans="1:11" x14ac:dyDescent="0.25">
      <c r="C35" t="s">
        <v>49</v>
      </c>
      <c r="D35">
        <f>DATEDIF(D30,D31,"md")</f>
        <v>1</v>
      </c>
      <c r="E35" s="35" t="s">
        <v>54</v>
      </c>
    </row>
    <row r="37" spans="1:11" x14ac:dyDescent="0.25">
      <c r="C37" t="s">
        <v>50</v>
      </c>
      <c r="D37">
        <f>IFERROR(VLOOKUP(VALUE(D33&amp;"."&amp;D34&amp;D35),TVACA,3),"")</f>
        <v>14</v>
      </c>
      <c r="E37" s="35" t="s">
        <v>51</v>
      </c>
    </row>
    <row r="41" spans="1:11" x14ac:dyDescent="0.25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</row>
    <row r="43" spans="1:11" x14ac:dyDescent="0.25">
      <c r="C43" s="27">
        <f ca="1">TODAY()</f>
        <v>46050</v>
      </c>
    </row>
    <row r="44" spans="1:11" x14ac:dyDescent="0.25">
      <c r="C44">
        <f ca="1">DAY(C43)</f>
        <v>28</v>
      </c>
      <c r="D44" s="35" t="s">
        <v>57</v>
      </c>
    </row>
    <row r="45" spans="1:11" x14ac:dyDescent="0.25">
      <c r="C45">
        <f ca="1">MONTH(C43)</f>
        <v>1</v>
      </c>
      <c r="D45" s="35" t="s">
        <v>58</v>
      </c>
    </row>
    <row r="46" spans="1:11" x14ac:dyDescent="0.25">
      <c r="C46">
        <f ca="1">YEAR(C43)</f>
        <v>2026</v>
      </c>
      <c r="D46" s="35" t="s">
        <v>59</v>
      </c>
    </row>
    <row r="47" spans="1:11" x14ac:dyDescent="0.25">
      <c r="C47" s="27">
        <f ca="1">EOMONTH(C43,0)</f>
        <v>46053</v>
      </c>
      <c r="D47" s="35" t="s">
        <v>60</v>
      </c>
    </row>
    <row r="48" spans="1:11" x14ac:dyDescent="0.25">
      <c r="C48" s="27">
        <f ca="1">EOMONTH(C43,-1)</f>
        <v>46022</v>
      </c>
      <c r="D48" s="35" t="s">
        <v>61</v>
      </c>
    </row>
    <row r="49" spans="1:11" x14ac:dyDescent="0.25">
      <c r="C49" s="27">
        <f ca="1">EOMONTH(C43,1)</f>
        <v>46081</v>
      </c>
      <c r="D49" s="35" t="s">
        <v>62</v>
      </c>
    </row>
    <row r="51" spans="1:11" x14ac:dyDescent="0.25">
      <c r="C51">
        <f ca="1">WEEKDAY(C43)</f>
        <v>4</v>
      </c>
      <c r="D51" s="35" t="s">
        <v>63</v>
      </c>
    </row>
    <row r="52" spans="1:11" x14ac:dyDescent="0.25">
      <c r="C52">
        <f ca="1">WEEKNUM(C43)</f>
        <v>5</v>
      </c>
      <c r="D52" s="35" t="s">
        <v>64</v>
      </c>
    </row>
    <row r="54" spans="1:11" x14ac:dyDescent="0.25">
      <c r="C54" t="s">
        <v>65</v>
      </c>
    </row>
    <row r="55" spans="1:11" x14ac:dyDescent="0.25">
      <c r="C55" s="27">
        <f>VALUE(MID(C54,1,10))</f>
        <v>46323</v>
      </c>
      <c r="D55" s="35" t="s">
        <v>66</v>
      </c>
    </row>
    <row r="56" spans="1:11" x14ac:dyDescent="0.25">
      <c r="C56" s="27"/>
    </row>
    <row r="57" spans="1:11" x14ac:dyDescent="0.25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</row>
    <row r="59" spans="1:11" ht="30" x14ac:dyDescent="0.25">
      <c r="C59" s="47" t="s">
        <v>67</v>
      </c>
      <c r="D59" s="47" t="s">
        <v>68</v>
      </c>
      <c r="E59" s="47" t="s">
        <v>69</v>
      </c>
      <c r="F59" s="47" t="s">
        <v>70</v>
      </c>
      <c r="G59" s="48" t="s">
        <v>71</v>
      </c>
    </row>
    <row r="60" spans="1:11" x14ac:dyDescent="0.25">
      <c r="C60" s="27">
        <v>46049</v>
      </c>
      <c r="D60" s="49">
        <v>0.375</v>
      </c>
      <c r="E60" s="27">
        <v>46050</v>
      </c>
      <c r="F60" s="49">
        <v>0.75694444444444442</v>
      </c>
      <c r="G60" s="51">
        <f>E60+F60-C60-D60</f>
        <v>1.3819444444452529</v>
      </c>
    </row>
    <row r="62" spans="1:11" ht="180" customHeight="1" x14ac:dyDescent="0.25">
      <c r="C62" s="7" t="e" vm="11">
        <v>#VALUE!</v>
      </c>
      <c r="D62" s="7"/>
      <c r="E62" s="7"/>
      <c r="F62" s="7"/>
      <c r="G62" s="7"/>
    </row>
    <row r="63" spans="1:11" x14ac:dyDescent="0.25">
      <c r="E63" s="50"/>
    </row>
    <row r="64" spans="1:11" x14ac:dyDescent="0.25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</row>
    <row r="66" spans="1:12" x14ac:dyDescent="0.25">
      <c r="C66" t="s">
        <v>72</v>
      </c>
    </row>
    <row r="67" spans="1:12" x14ac:dyDescent="0.25">
      <c r="C67" t="str">
        <f>TRIM(C66)</f>
        <v>Curso de Excel básico</v>
      </c>
      <c r="D67" s="35" t="s">
        <v>73</v>
      </c>
    </row>
    <row r="69" spans="1:12" x14ac:dyDescent="0.25">
      <c r="C69" t="s">
        <v>77</v>
      </c>
    </row>
    <row r="70" spans="1:12" x14ac:dyDescent="0.25">
      <c r="C70">
        <f>FIND("-",C69)+1</f>
        <v>4</v>
      </c>
      <c r="D70" s="35" t="s">
        <v>74</v>
      </c>
    </row>
    <row r="71" spans="1:12" x14ac:dyDescent="0.25">
      <c r="C71">
        <f>FIND(" ",C69)</f>
        <v>13</v>
      </c>
      <c r="D71" s="35" t="s">
        <v>75</v>
      </c>
    </row>
    <row r="72" spans="1:12" x14ac:dyDescent="0.25">
      <c r="C72">
        <f>VALUE(MID(C69,FIND("-",C69)+1,FIND(" ",C69)-(FIND("-",C69)+1)))</f>
        <v>125656596</v>
      </c>
      <c r="D72" s="35" t="s">
        <v>76</v>
      </c>
    </row>
    <row r="75" spans="1:12" x14ac:dyDescent="0.25">
      <c r="A75" s="41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</row>
    <row r="77" spans="1:12" x14ac:dyDescent="0.25">
      <c r="C77" t="s">
        <v>78</v>
      </c>
      <c r="D77" s="52">
        <v>46023</v>
      </c>
    </row>
    <row r="78" spans="1:12" x14ac:dyDescent="0.25">
      <c r="C78" t="s">
        <v>79</v>
      </c>
      <c r="D78" s="52">
        <f ca="1">TODAY()</f>
        <v>46050</v>
      </c>
    </row>
    <row r="80" spans="1:12" x14ac:dyDescent="0.25">
      <c r="C80" t="s">
        <v>80</v>
      </c>
      <c r="D80">
        <f ca="1">NETWORKDAYS(D77,D78)</f>
        <v>20</v>
      </c>
      <c r="E80" s="35" t="s">
        <v>81</v>
      </c>
    </row>
    <row r="82" spans="1:12" x14ac:dyDescent="0.25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</row>
  </sheetData>
  <mergeCells count="3">
    <mergeCell ref="D5:E5"/>
    <mergeCell ref="C62:G62"/>
    <mergeCell ref="A82:L82"/>
  </mergeCells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Word.Document.12" shapeId="2049" r:id="rId4">
          <objectPr defaultSize="0" r:id="rId5">
            <anchor moveWithCells="1">
              <from>
                <xdr:col>1</xdr:col>
                <xdr:colOff>38100</xdr:colOff>
                <xdr:row>83</xdr:row>
                <xdr:rowOff>47625</xdr:rowOff>
              </from>
              <to>
                <xdr:col>6</xdr:col>
                <xdr:colOff>685800</xdr:colOff>
                <xdr:row>88</xdr:row>
                <xdr:rowOff>0</xdr:rowOff>
              </to>
            </anchor>
          </objectPr>
        </oleObject>
      </mc:Choice>
      <mc:Fallback>
        <oleObject progId="Word.Document.12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D50F4-77F3-4203-B756-E12AE8025C9F}">
  <dimension ref="B3:C26"/>
  <sheetViews>
    <sheetView showGridLines="0" topLeftCell="A9" zoomScale="120" zoomScaleNormal="120" workbookViewId="0">
      <selection activeCell="C14" sqref="C14"/>
    </sheetView>
  </sheetViews>
  <sheetFormatPr baseColWidth="10" defaultRowHeight="15" x14ac:dyDescent="0.25"/>
  <cols>
    <col min="2" max="2" width="3.28515625" customWidth="1"/>
    <col min="3" max="3" width="60.85546875" customWidth="1"/>
  </cols>
  <sheetData>
    <row r="3" spans="2:3" ht="15.75" thickBot="1" x14ac:dyDescent="0.3"/>
    <row r="4" spans="2:3" ht="15.75" thickBot="1" x14ac:dyDescent="0.3">
      <c r="B4" s="44">
        <v>1</v>
      </c>
      <c r="C4" t="s">
        <v>55</v>
      </c>
    </row>
    <row r="6" spans="2:3" ht="30" x14ac:dyDescent="0.25">
      <c r="C6" s="43" t="s">
        <v>56</v>
      </c>
    </row>
    <row r="7" spans="2:3" ht="92.25" customHeight="1" x14ac:dyDescent="0.25">
      <c r="C7" s="5" t="e" vm="12">
        <v>#VALUE!</v>
      </c>
    </row>
    <row r="8" spans="2:3" ht="133.5" customHeight="1" x14ac:dyDescent="0.25">
      <c r="C8" s="30" t="e" vm="13">
        <v>#VALUE!</v>
      </c>
    </row>
    <row r="9" spans="2:3" ht="133.5" customHeight="1" x14ac:dyDescent="0.25">
      <c r="C9" s="30" t="e" vm="14">
        <v>#VALUE!</v>
      </c>
    </row>
    <row r="14" spans="2:3" x14ac:dyDescent="0.25">
      <c r="C14" s="46"/>
    </row>
    <row r="15" spans="2:3" x14ac:dyDescent="0.25">
      <c r="C15" s="46"/>
    </row>
    <row r="16" spans="2:3" x14ac:dyDescent="0.25">
      <c r="C16" s="46"/>
    </row>
    <row r="17" spans="3:3" x14ac:dyDescent="0.25">
      <c r="C17" s="46"/>
    </row>
    <row r="18" spans="3:3" x14ac:dyDescent="0.25">
      <c r="C18" s="46"/>
    </row>
    <row r="19" spans="3:3" x14ac:dyDescent="0.25">
      <c r="C19" s="46"/>
    </row>
    <row r="20" spans="3:3" x14ac:dyDescent="0.25">
      <c r="C20" s="46"/>
    </row>
    <row r="21" spans="3:3" x14ac:dyDescent="0.25">
      <c r="C21" s="46"/>
    </row>
    <row r="22" spans="3:3" x14ac:dyDescent="0.25">
      <c r="C22" s="46"/>
    </row>
    <row r="23" spans="3:3" x14ac:dyDescent="0.25">
      <c r="C23" s="45"/>
    </row>
    <row r="24" spans="3:3" x14ac:dyDescent="0.25">
      <c r="C24" s="45"/>
    </row>
    <row r="25" spans="3:3" x14ac:dyDescent="0.25">
      <c r="C25" s="45"/>
    </row>
    <row r="26" spans="3:3" x14ac:dyDescent="0.25">
      <c r="C26" s="45"/>
    </row>
  </sheetData>
  <conditionalFormatting sqref="B4">
    <cfRule type="iconSet" priority="1">
      <iconSet iconSet="3Symbols2" showValue="0">
        <cfvo type="percent" val="0"/>
        <cfvo type="num" val="1" gte="0"/>
        <cfvo type="num" val="1"/>
      </iconSet>
    </cfRule>
  </conditionalFormatting>
  <dataValidations count="1">
    <dataValidation type="whole" allowBlank="1" showInputMessage="1" showErrorMessage="1" errorTitle="Datos" error="Solo se puede captura 0 para tache y 1 para paloma" sqref="B4" xr:uid="{24446316-6586-4A99-A6E6-6558044BD997}">
      <formula1>0</formula1>
      <formula2>1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6F801-C142-498F-AC2D-CA24307B4644}">
  <dimension ref="B5:B13"/>
  <sheetViews>
    <sheetView tabSelected="1" zoomScale="140" zoomScaleNormal="140" workbookViewId="0">
      <selection activeCell="B8" sqref="B8"/>
    </sheetView>
  </sheetViews>
  <sheetFormatPr baseColWidth="10" defaultRowHeight="15" x14ac:dyDescent="0.25"/>
  <cols>
    <col min="2" max="2" width="33.7109375" customWidth="1"/>
  </cols>
  <sheetData>
    <row r="5" spans="2:2" x14ac:dyDescent="0.25">
      <c r="B5" t="str">
        <f t="array" ref="B5:B13">RISR</f>
        <v>Base de ISR</v>
      </c>
    </row>
    <row r="6" spans="2:2" x14ac:dyDescent="0.25">
      <c r="B6" t="str">
        <v>(-) Límite inferior</v>
      </c>
    </row>
    <row r="7" spans="2:2" x14ac:dyDescent="0.25">
      <c r="B7" t="str">
        <v>(=) Excendente del límite inferior</v>
      </c>
    </row>
    <row r="8" spans="2:2" x14ac:dyDescent="0.25">
      <c r="B8" t="str">
        <v>(x) % del excedente del límite inferior</v>
      </c>
    </row>
    <row r="9" spans="2:2" x14ac:dyDescent="0.25">
      <c r="B9" t="str">
        <v>(=) Impuesto márginal</v>
      </c>
    </row>
    <row r="10" spans="2:2" x14ac:dyDescent="0.25">
      <c r="B10" t="str">
        <v>(+) Cuota fija</v>
      </c>
    </row>
    <row r="11" spans="2:2" x14ac:dyDescent="0.25">
      <c r="B11" t="str">
        <v>(=) ISR causado</v>
      </c>
    </row>
    <row r="12" spans="2:2" x14ac:dyDescent="0.25">
      <c r="B12" t="str">
        <v>(-) Subsidio al empleo causado</v>
      </c>
    </row>
    <row r="13" spans="2:2" x14ac:dyDescent="0.25">
      <c r="B13" t="str">
        <v>(=) ISR a retener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6D14C-3525-483E-9FEA-D6BF530D7920}">
  <dimension ref="B3:I29"/>
  <sheetViews>
    <sheetView topLeftCell="A16" zoomScale="140" zoomScaleNormal="140" workbookViewId="0">
      <selection activeCell="B21" sqref="B21:B29"/>
    </sheetView>
  </sheetViews>
  <sheetFormatPr baseColWidth="10" defaultRowHeight="15" x14ac:dyDescent="0.25"/>
  <sheetData>
    <row r="3" spans="2:9" ht="84" customHeight="1" x14ac:dyDescent="0.25">
      <c r="B3" s="38" t="s">
        <v>41</v>
      </c>
      <c r="C3" s="39"/>
      <c r="D3" s="39"/>
      <c r="E3" s="39"/>
      <c r="F3" s="39"/>
      <c r="G3" s="39"/>
      <c r="H3" s="39"/>
      <c r="I3" s="39"/>
    </row>
    <row r="5" spans="2:9" x14ac:dyDescent="0.25">
      <c r="B5" s="40" t="s">
        <v>42</v>
      </c>
      <c r="C5" s="40" t="s">
        <v>43</v>
      </c>
      <c r="D5" s="40" t="s">
        <v>44</v>
      </c>
    </row>
    <row r="6" spans="2:9" x14ac:dyDescent="0.25">
      <c r="B6" s="24">
        <v>0</v>
      </c>
      <c r="C6" s="24">
        <v>1</v>
      </c>
      <c r="D6" s="24">
        <v>12</v>
      </c>
    </row>
    <row r="7" spans="2:9" x14ac:dyDescent="0.25">
      <c r="B7" s="24">
        <f>C6+0.01</f>
        <v>1.01</v>
      </c>
      <c r="C7" s="24">
        <f>C6+1</f>
        <v>2</v>
      </c>
      <c r="D7" s="24">
        <f>D6+2</f>
        <v>14</v>
      </c>
    </row>
    <row r="8" spans="2:9" x14ac:dyDescent="0.25">
      <c r="B8" s="24">
        <f t="shared" ref="B8:B18" si="0">C7+0.01</f>
        <v>2.0099999999999998</v>
      </c>
      <c r="C8" s="24">
        <f t="shared" ref="C8:C18" si="1">C7+1</f>
        <v>3</v>
      </c>
      <c r="D8" s="24">
        <f t="shared" ref="D8:D18" si="2">D7+2</f>
        <v>16</v>
      </c>
    </row>
    <row r="9" spans="2:9" x14ac:dyDescent="0.25">
      <c r="B9" s="24">
        <f t="shared" si="0"/>
        <v>3.01</v>
      </c>
      <c r="C9" s="24">
        <f t="shared" si="1"/>
        <v>4</v>
      </c>
      <c r="D9" s="24">
        <f t="shared" si="2"/>
        <v>18</v>
      </c>
    </row>
    <row r="10" spans="2:9" x14ac:dyDescent="0.25">
      <c r="B10" s="24">
        <f t="shared" si="0"/>
        <v>4.01</v>
      </c>
      <c r="C10" s="24">
        <f t="shared" si="1"/>
        <v>5</v>
      </c>
      <c r="D10" s="24">
        <f t="shared" si="2"/>
        <v>20</v>
      </c>
    </row>
    <row r="11" spans="2:9" x14ac:dyDescent="0.25">
      <c r="B11" s="24">
        <f t="shared" si="0"/>
        <v>5.01</v>
      </c>
      <c r="C11" s="24">
        <f>C10+5</f>
        <v>10</v>
      </c>
      <c r="D11" s="24">
        <f t="shared" si="2"/>
        <v>22</v>
      </c>
    </row>
    <row r="12" spans="2:9" x14ac:dyDescent="0.25">
      <c r="B12" s="24">
        <f t="shared" si="0"/>
        <v>10.01</v>
      </c>
      <c r="C12" s="24">
        <f t="shared" ref="C12:C18" si="3">C11+5</f>
        <v>15</v>
      </c>
      <c r="D12" s="24">
        <f t="shared" si="2"/>
        <v>24</v>
      </c>
    </row>
    <row r="13" spans="2:9" x14ac:dyDescent="0.25">
      <c r="B13" s="24">
        <f t="shared" si="0"/>
        <v>15.01</v>
      </c>
      <c r="C13" s="24">
        <f t="shared" si="3"/>
        <v>20</v>
      </c>
      <c r="D13" s="24">
        <f t="shared" si="2"/>
        <v>26</v>
      </c>
    </row>
    <row r="14" spans="2:9" x14ac:dyDescent="0.25">
      <c r="B14" s="24">
        <f t="shared" si="0"/>
        <v>20.010000000000002</v>
      </c>
      <c r="C14" s="24">
        <f t="shared" si="3"/>
        <v>25</v>
      </c>
      <c r="D14" s="24">
        <f t="shared" si="2"/>
        <v>28</v>
      </c>
    </row>
    <row r="15" spans="2:9" x14ac:dyDescent="0.25">
      <c r="B15" s="24">
        <f t="shared" si="0"/>
        <v>25.01</v>
      </c>
      <c r="C15" s="24">
        <f t="shared" si="3"/>
        <v>30</v>
      </c>
      <c r="D15" s="24">
        <f t="shared" si="2"/>
        <v>30</v>
      </c>
    </row>
    <row r="16" spans="2:9" x14ac:dyDescent="0.25">
      <c r="B16" s="24">
        <f t="shared" si="0"/>
        <v>30.01</v>
      </c>
      <c r="C16" s="24">
        <f t="shared" si="3"/>
        <v>35</v>
      </c>
      <c r="D16" s="24">
        <f t="shared" si="2"/>
        <v>32</v>
      </c>
    </row>
    <row r="17" spans="2:4" x14ac:dyDescent="0.25">
      <c r="B17" s="24">
        <f t="shared" si="0"/>
        <v>35.01</v>
      </c>
      <c r="C17" s="24">
        <f t="shared" si="3"/>
        <v>40</v>
      </c>
      <c r="D17" s="24">
        <f t="shared" si="2"/>
        <v>34</v>
      </c>
    </row>
    <row r="18" spans="2:4" x14ac:dyDescent="0.25">
      <c r="B18" s="24">
        <f t="shared" si="0"/>
        <v>40.01</v>
      </c>
      <c r="C18" s="24">
        <f t="shared" si="3"/>
        <v>45</v>
      </c>
      <c r="D18" s="24">
        <f t="shared" si="2"/>
        <v>36</v>
      </c>
    </row>
    <row r="21" spans="2:4" x14ac:dyDescent="0.25">
      <c r="B21" t="s">
        <v>82</v>
      </c>
    </row>
    <row r="22" spans="2:4" x14ac:dyDescent="0.25">
      <c r="B22" t="s">
        <v>83</v>
      </c>
    </row>
    <row r="23" spans="2:4" x14ac:dyDescent="0.25">
      <c r="B23" t="s">
        <v>84</v>
      </c>
    </row>
    <row r="24" spans="2:4" x14ac:dyDescent="0.25">
      <c r="B24" t="s">
        <v>85</v>
      </c>
    </row>
    <row r="25" spans="2:4" x14ac:dyDescent="0.25">
      <c r="B25" t="s">
        <v>86</v>
      </c>
    </row>
    <row r="26" spans="2:4" x14ac:dyDescent="0.25">
      <c r="B26" t="s">
        <v>87</v>
      </c>
    </row>
    <row r="27" spans="2:4" x14ac:dyDescent="0.25">
      <c r="B27" t="s">
        <v>88</v>
      </c>
    </row>
    <row r="28" spans="2:4" x14ac:dyDescent="0.25">
      <c r="B28" t="s">
        <v>89</v>
      </c>
    </row>
    <row r="29" spans="2:4" x14ac:dyDescent="0.25">
      <c r="B29" t="s">
        <v>90</v>
      </c>
    </row>
  </sheetData>
  <mergeCells count="1">
    <mergeCell ref="B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FORMATO</vt:lpstr>
      <vt:lpstr>FORMULAS</vt:lpstr>
      <vt:lpstr>CUESTIONARIO</vt:lpstr>
      <vt:lpstr>DISEÑO</vt:lpstr>
      <vt:lpstr>GENERAL</vt:lpstr>
      <vt:lpstr>RISR</vt:lpstr>
      <vt:lpstr>TVACA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MONROY</dc:creator>
  <cp:lastModifiedBy>ALBERTO MONROY</cp:lastModifiedBy>
  <dcterms:created xsi:type="dcterms:W3CDTF">2026-01-28T15:02:52Z</dcterms:created>
  <dcterms:modified xsi:type="dcterms:W3CDTF">2026-01-28T17:59:11Z</dcterms:modified>
</cp:coreProperties>
</file>