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202300"/>
  <mc:AlternateContent xmlns:mc="http://schemas.openxmlformats.org/markup-compatibility/2006">
    <mc:Choice Requires="x15">
      <x15ac:absPath xmlns:x15ac="http://schemas.microsoft.com/office/spreadsheetml/2010/11/ac" url="\\Amsy\ams\KINGSTON NEGRA\CURSOS\COFIDE\27-03-2025 IEPS E IVA 2025\"/>
    </mc:Choice>
  </mc:AlternateContent>
  <xr:revisionPtr revIDLastSave="0" documentId="13_ncr:1_{21CF9379-BD6E-4C55-AD85-237A96D1E562}" xr6:coauthVersionLast="47" xr6:coauthVersionMax="47" xr10:uidLastSave="{00000000-0000-0000-0000-000000000000}"/>
  <bookViews>
    <workbookView xWindow="-120" yWindow="-120" windowWidth="29040" windowHeight="15720" xr2:uid="{AE09948A-FAFB-43FA-9E95-8DF29FE7E890}"/>
  </bookViews>
  <sheets>
    <sheet name="EJEMPLO" sheetId="1" r:id="rId1"/>
    <sheet name="PAGO" sheetId="4" r:id="rId2"/>
    <sheet name="IVA" sheetId="5" r:id="rId3"/>
    <sheet name="FUNDAMENTO" sheetId="6" r:id="rId4"/>
    <sheet name="RIVA" sheetId="7" r:id="rId5"/>
    <sheet name="ESTRUCTURA 2025" sheetId="9" r:id="rId6"/>
    <sheet name="ESTRUCTURA 2024" sheetId="10" r:id="rId7"/>
    <sheet name="IVANA" sheetId="11" r:id="rId8"/>
  </sheets>
  <externalReferences>
    <externalReference r:id="rId9"/>
    <externalReference r:id="rId10"/>
    <externalReference r:id="rId11"/>
  </externalReferences>
  <definedNames>
    <definedName name="ACP">#REF!</definedName>
    <definedName name="ALP">#REF!</definedName>
    <definedName name="CAPITAL">#REF!</definedName>
    <definedName name="CONCILIA">#REF!</definedName>
    <definedName name="INPCA">[2]INPC!$B$7:$B$62</definedName>
    <definedName name="INPCM">[2]INPC!$C$6:$N$6</definedName>
    <definedName name="PASIVOCP">#REF!</definedName>
    <definedName name="PASIVOLP">#REF!</definedName>
    <definedName name="PERIODO">[3]TARIFA!$B$292:$C$303</definedName>
    <definedName name="RESULTADOS">#REF!</definedName>
    <definedName name="TABLAR">[3]TARIFA!$L$7:$N$11</definedName>
    <definedName name="TENERO">[3]TARIFA!$B$8:$E$18</definedName>
    <definedName name="TINPC">[2]INPC!$C$7:$N$62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11" l="1"/>
  <c r="C13" i="11"/>
  <c r="C12" i="11"/>
  <c r="C11" i="11"/>
  <c r="C14" i="11" s="1"/>
  <c r="Y7" i="10"/>
  <c r="BD8" i="9"/>
  <c r="F30" i="5" l="1"/>
  <c r="F25" i="5"/>
  <c r="D50" i="7"/>
  <c r="C37" i="7"/>
  <c r="D46" i="7" s="1"/>
  <c r="C36" i="7"/>
  <c r="C35" i="7"/>
  <c r="D45" i="7" s="1"/>
  <c r="D47" i="7" s="1"/>
  <c r="C38" i="7" l="1"/>
  <c r="D24" i="7" l="1"/>
  <c r="D20" i="7"/>
  <c r="D19" i="7"/>
  <c r="D21" i="7" s="1"/>
  <c r="C12" i="7"/>
  <c r="C11" i="7"/>
  <c r="C10" i="7"/>
  <c r="C9" i="7"/>
  <c r="E11" i="5" l="1"/>
  <c r="E13" i="5" s="1"/>
  <c r="E8" i="5"/>
  <c r="G20" i="4"/>
  <c r="F20" i="4"/>
  <c r="E20" i="4"/>
  <c r="C20" i="4"/>
  <c r="H17" i="1" l="1"/>
  <c r="I9" i="1"/>
  <c r="J9" i="1" s="1"/>
  <c r="K9" i="1" s="1"/>
  <c r="I8" i="1"/>
  <c r="J8" i="1" s="1"/>
  <c r="K8" i="1" s="1"/>
  <c r="J7" i="1"/>
  <c r="I7" i="1"/>
  <c r="K7" i="1" s="1"/>
  <c r="J6" i="1"/>
  <c r="K6" i="1" s="1"/>
  <c r="K1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MENMON</author>
    <author>Usuario</author>
  </authors>
  <commentList>
    <comment ref="B7" authorId="0" shapeId="0" xr:uid="{FC59F4C5-802A-4463-B1F7-128A315876A2}">
      <text>
        <r>
          <rPr>
            <b/>
            <sz val="9"/>
            <color indexed="81"/>
            <rFont val="Tahoma"/>
            <family val="2"/>
          </rPr>
          <t>Valor  Descripción
   -------  --------------
   00  Seleccione...
   04  Proveedor Nacional 
   05  Proveedor Extranjero
   15  Proveedor Global</t>
        </r>
      </text>
    </comment>
    <comment ref="C7" authorId="0" shapeId="0" xr:uid="{6F06443A-2CDE-4354-A096-F6FC24AC3967}">
      <text>
        <r>
          <rPr>
            <b/>
            <sz val="9"/>
            <color indexed="81"/>
            <rFont val="Tahoma"/>
            <family val="2"/>
          </rPr>
          <t>Las opciones de tipo de operación varían para cada tipo de tercero.
Proveedor Nacional
02 Enajenación de bienes
03 Prestación de Servicios Profesionales
06 Uso o goce temporal de bienes
08 Importación por transferencia virtual
85 Otros
Proveedor Extranjero
02 Enajenación de bienes
03 Prestación de Servicios Profesionales
07 Importación de bienes o servicios
Proveedor Global
87 Operaciones globales</t>
        </r>
      </text>
    </comment>
    <comment ref="D7" authorId="0" shapeId="0" xr:uid="{8F2A5DBD-A30A-4911-8291-FAD3B7E88805}">
      <text>
        <r>
          <rPr>
            <b/>
            <sz val="9"/>
            <color indexed="81"/>
            <rFont val="Tahoma"/>
            <family val="2"/>
          </rPr>
          <t>Debe corresponder a una clave del Registro Federal de Contribuyentes emitida por el SAT, ya que se valida su existencia
en las bases institucionales.
Para el tipo de proveedor global se coloca XAXX010101000.</t>
        </r>
      </text>
    </comment>
    <comment ref="E7" authorId="0" shapeId="0" xr:uid="{99650CC7-714A-40B6-8D15-F6B33259A733}">
      <text>
        <r>
          <rPr>
            <b/>
            <sz val="9"/>
            <color indexed="81"/>
            <rFont val="Tahoma"/>
            <family val="2"/>
          </rPr>
          <t>Acepta caracteres especiales.
Acepta valores [a-z (incluso ñ) y &amp;].
Para los tipos de tercero nacional y global el campo se queda vacío.</t>
        </r>
      </text>
    </comment>
    <comment ref="F7" authorId="0" shapeId="0" xr:uid="{1D6373C6-8BEA-43F4-B8B7-93411A4D99F8}">
      <text>
        <r>
          <rPr>
            <b/>
            <sz val="9"/>
            <color indexed="81"/>
            <rFont val="Tahoma"/>
            <family val="2"/>
          </rPr>
          <t>Acepta caracteres especiales.
Acepta valores [a-z (incluso ñ) y &amp;].
Para los tipos de tercero nacional y global el campo se queda vacío.</t>
        </r>
      </text>
    </comment>
    <comment ref="G7" authorId="0" shapeId="0" xr:uid="{7A57A1CB-41FE-40F1-A040-C4AF42E150C1}">
      <text>
        <r>
          <rPr>
            <b/>
            <sz val="9"/>
            <color indexed="81"/>
            <rFont val="Tahoma"/>
            <family val="2"/>
          </rPr>
          <t>Obligatorio para el tipo de tercero extranjero</t>
        </r>
      </text>
    </comment>
    <comment ref="H7" authorId="1" shapeId="0" xr:uid="{F285A15E-17B0-40B6-AC7B-EBED35625D95}">
      <text>
        <r>
          <rPr>
            <b/>
            <sz val="9"/>
            <color indexed="81"/>
            <rFont val="Tahoma"/>
            <family val="2"/>
          </rPr>
          <t>Obligatorio cuando el valor del campo País o jurisdicción de residencia fiscal sea ZZZ (Otro).
Si el valor del campo País o jurisdicción de residencia fiscal es diferente a ZZZ (Otro), el campo se queda vacío.
Para los tipos de tercero nacional y global el campo se queda vacío.</t>
        </r>
      </text>
    </comment>
    <comment ref="I7" authorId="0" shapeId="0" xr:uid="{D97BA64F-AD4C-4F33-846C-5009E2DF74AF}">
      <text>
        <r>
          <rPr>
            <b/>
            <sz val="9"/>
            <color indexed="81"/>
            <rFont val="Tahoma"/>
            <family val="2"/>
          </rPr>
          <t>No permite decimales.
Acepta cero.</t>
        </r>
      </text>
    </comment>
    <comment ref="J7" authorId="0" shapeId="0" xr:uid="{8099D9B7-2C20-4FE5-9B8C-355AB327D530}">
      <text>
        <r>
          <rPr>
            <b/>
            <sz val="9"/>
            <color indexed="81"/>
            <rFont val="Tahoma"/>
            <family val="2"/>
          </rPr>
          <t>No permite decimales.
Acepta cero.</t>
        </r>
      </text>
    </comment>
    <comment ref="K7" authorId="0" shapeId="0" xr:uid="{1EAE6EF2-E94B-4EF9-8933-F1476DC5152C}">
      <text>
        <r>
          <rPr>
            <b/>
            <sz val="9"/>
            <color indexed="81"/>
            <rFont val="Tahoma"/>
            <family val="2"/>
          </rPr>
          <t>No permite decimales.
Acepta cero.</t>
        </r>
      </text>
    </comment>
    <comment ref="L7" authorId="0" shapeId="0" xr:uid="{F7A3B877-B512-4D67-8497-763F6FFFB680}">
      <text>
        <r>
          <rPr>
            <b/>
            <sz val="9"/>
            <color indexed="81"/>
            <rFont val="Tahoma"/>
            <family val="2"/>
          </rPr>
          <t>No permite decimales.
Acepta cero.</t>
        </r>
      </text>
    </comment>
    <comment ref="M7" authorId="0" shapeId="0" xr:uid="{8C677DE7-C4D7-4A3F-8CB4-2FEE23B72E1A}">
      <text>
        <r>
          <rPr>
            <b/>
            <sz val="9"/>
            <color indexed="81"/>
            <rFont val="Tahoma"/>
            <family val="2"/>
          </rPr>
          <t>No permite decimales.
Acepta cero.</t>
        </r>
      </text>
    </comment>
    <comment ref="N7" authorId="0" shapeId="0" xr:uid="{75EB8939-5FBF-4F61-9180-4CA573D2A82B}">
      <text>
        <r>
          <rPr>
            <b/>
            <sz val="9"/>
            <color indexed="81"/>
            <rFont val="Tahoma"/>
            <family val="2"/>
          </rPr>
          <t>No permite decimales.
Acepta cero.</t>
        </r>
      </text>
    </comment>
    <comment ref="O7" authorId="0" shapeId="0" xr:uid="{53EB7513-C355-40AC-A838-BA887FC52F68}">
      <text>
        <r>
          <rPr>
            <b/>
            <sz val="9"/>
            <color indexed="81"/>
            <rFont val="Tahoma"/>
            <family val="2"/>
          </rPr>
          <t>No permite decimales.
Acepta cero.</t>
        </r>
      </text>
    </comment>
    <comment ref="P7" authorId="0" shapeId="0" xr:uid="{7ABB2375-CAA5-4F2F-801D-7DE1A7625249}">
      <text>
        <r>
          <rPr>
            <b/>
            <sz val="9"/>
            <color indexed="81"/>
            <rFont val="Tahoma"/>
            <family val="2"/>
          </rPr>
          <t>No permite decimales.
Acepta cero.</t>
        </r>
      </text>
    </comment>
    <comment ref="Q7" authorId="0" shapeId="0" xr:uid="{B05056FC-4462-4459-978E-57A74CEE504D}">
      <text>
        <r>
          <rPr>
            <b/>
            <sz val="9"/>
            <color indexed="81"/>
            <rFont val="Tahoma"/>
            <family val="2"/>
          </rPr>
          <t>No permite decimales.
Acepta cero.</t>
        </r>
      </text>
    </comment>
    <comment ref="R7" authorId="0" shapeId="0" xr:uid="{5A2EA1D1-A97E-412C-82AD-3F41F07DA549}">
      <text>
        <r>
          <rPr>
            <b/>
            <sz val="9"/>
            <color indexed="81"/>
            <rFont val="Tahoma"/>
            <family val="2"/>
          </rPr>
          <t>No permite decimales.
Acepta cero.</t>
        </r>
      </text>
    </comment>
    <comment ref="S7" authorId="1" shapeId="0" xr:uid="{F39BB8DC-4763-4C7F-A2F7-589A8F1FA0A0}">
      <text>
        <r>
          <rPr>
            <b/>
            <sz val="9"/>
            <color indexed="81"/>
            <rFont val="Tahoma"/>
            <family val="2"/>
          </rPr>
          <t>No permite decimales.
Acepta cero.
Se ingresa monto cuando el valor del campo Valor total de actos o actividades pagadas / Actos o actividades pagados en la región fronteriza norte es mayor a cero.</t>
        </r>
      </text>
    </comment>
    <comment ref="T7" authorId="1" shapeId="0" xr:uid="{9178C553-EDA1-403A-A6A5-5E44ACEA2936}">
      <text>
        <r>
          <rPr>
            <b/>
            <sz val="9"/>
            <color indexed="81"/>
            <rFont val="Tahoma"/>
            <family val="2"/>
          </rPr>
          <t>No permite decimales.
Acepta cero.
Se ingresa monto cuando el valor del campo Valor total de actos o actividades pagadas / Actos o actividades pagados en la región fronteriza norte es mayor a cero.</t>
        </r>
      </text>
    </comment>
    <comment ref="U7" authorId="0" shapeId="0" xr:uid="{C758CFAC-4016-4079-9720-0BF588571C4D}">
      <text>
        <r>
          <rPr>
            <b/>
            <sz val="9"/>
            <color indexed="81"/>
            <rFont val="Tahoma"/>
            <family val="2"/>
          </rPr>
          <t>No permite decimales.
Acepta cero.
Se ingresa monto cuando el valor del campo Valor total de actos o actividades pagadas / Actos o actividades pagados en la región fronteriza sur es mayor a cero.</t>
        </r>
      </text>
    </comment>
    <comment ref="V7" authorId="1" shapeId="0" xr:uid="{FAFABD0F-26A5-49B1-A037-73A36CB70B58}">
      <text>
        <r>
          <rPr>
            <b/>
            <sz val="9"/>
            <color indexed="81"/>
            <rFont val="Tahoma"/>
            <family val="2"/>
          </rPr>
          <t>No permite decimales.
Acepta cero.
Se ingresa monto cuando el valor del campo Valor total de actos o actividades pagadas / Actos o actividades pagados en la región fronteriza sur es mayor a cero.</t>
        </r>
      </text>
    </comment>
    <comment ref="W7" authorId="1" shapeId="0" xr:uid="{1ECDB107-48BF-482C-B516-62F2BDB82B9C}">
      <text>
        <r>
          <rPr>
            <b/>
            <sz val="9"/>
            <color indexed="81"/>
            <rFont val="Tahoma"/>
            <family val="2"/>
          </rPr>
          <t>No permite decimales.
Acepta cero.
Se ingresa monto cuando el valor del campo Valor total de actos o actividades pagadas / Actos o actividades totales pagados a la tasa del 16% de IVA es mayor a cero.</t>
        </r>
      </text>
    </comment>
    <comment ref="X7" authorId="1" shapeId="0" xr:uid="{AED95220-4D5E-4F98-9D18-2AE92E66F652}">
      <text>
        <r>
          <rPr>
            <b/>
            <sz val="9"/>
            <color indexed="81"/>
            <rFont val="Tahoma"/>
            <family val="2"/>
          </rPr>
          <t>No permite decimales.
Acepta cero.
Se ingresa monto cuando el valor del campo Valor total de actos o actividades pagadas / Actos o actividades totales pagados a la tasa del 16% de IVA es mayor a cero.</t>
        </r>
      </text>
    </comment>
    <comment ref="Y7" authorId="1" shapeId="0" xr:uid="{67285EE7-E7AB-44E1-BF3D-C062AA4D3DC6}">
      <text>
        <r>
          <rPr>
            <b/>
            <sz val="9"/>
            <color indexed="81"/>
            <rFont val="Tahoma"/>
            <family val="2"/>
          </rPr>
          <t>No permite decimales.
Acepta cero.
Se ingresa monto cuando el valor del campo Valor total de actos o actividades pagadas / Actos o actividades pagados en la importación por aduana de bienes tangibles a la tasa del 16% de IVA es mayor a cero.</t>
        </r>
      </text>
    </comment>
    <comment ref="Z7" authorId="1" shapeId="0" xr:uid="{7A91D246-9257-43C0-A145-34ED99C2E563}">
      <text>
        <r>
          <rPr>
            <b/>
            <sz val="9"/>
            <color indexed="81"/>
            <rFont val="Tahoma"/>
            <family val="2"/>
          </rPr>
          <t>No permite decimales.
Acepta cero.
Se ingresa monto cuando el valor del campo Valor total de actos o actividades pagadas / Actos o actividades pagados en la importación por aduana de bienes tangibles a la tasa del 16% de IVA es mayor a cero.</t>
        </r>
      </text>
    </comment>
    <comment ref="AA7" authorId="1" shapeId="0" xr:uid="{A4C94D90-5C41-42AB-8001-A55EF97F5FE3}">
      <text>
        <r>
          <rPr>
            <b/>
            <sz val="9"/>
            <color indexed="81"/>
            <rFont val="Tahoma"/>
            <family val="2"/>
          </rPr>
          <t>No permite decimales.
Acepta cero.
Se ingresa monto cuando el valor del campo Valor total de actos o actividades pagadas / Actos o actividades pagados en la importación de bienes intangibles
y servicios a la tasa del 16% de IVA es mayor a cero.</t>
        </r>
      </text>
    </comment>
    <comment ref="AB7" authorId="1" shapeId="0" xr:uid="{654A2B7A-38C3-49A1-801D-698018722411}">
      <text>
        <r>
          <rPr>
            <b/>
            <sz val="9"/>
            <color indexed="81"/>
            <rFont val="Tahoma"/>
            <family val="2"/>
          </rPr>
          <t>No permite decimales.
Acepta cero.
Se ingresa monto cuando el valor del campo Valor total de actos o actividades pagadas / Actos o actividades pagados en la importación de bienes intangibles y servicios a la tasa del 16% de IVA es mayor a cero.</t>
        </r>
      </text>
    </comment>
    <comment ref="AC7" authorId="1" shapeId="0" xr:uid="{EB3FB010-4B94-466C-A3A0-6019FCC593D2}">
      <text>
        <r>
          <rPr>
            <b/>
            <sz val="9"/>
            <color indexed="81"/>
            <rFont val="Tahoma"/>
            <family val="2"/>
          </rPr>
          <t>No permite decimales.
Acepta cero.
Se ingresa monto cuando el valor del campo Asociado a actividades por las cuales se aplicó una proporción / Actos o actividades pagados en la región fronteriza norte es mayor a cero.</t>
        </r>
      </text>
    </comment>
    <comment ref="AD7" authorId="0" shapeId="0" xr:uid="{C04C37D0-70FF-48D6-BF97-F5DF62F12972}">
      <text>
        <r>
          <rPr>
            <b/>
            <sz val="9"/>
            <color indexed="81"/>
            <rFont val="Tahoma"/>
            <family val="2"/>
          </rPr>
          <t>No permite decimales.
Acepta cero.</t>
        </r>
      </text>
    </comment>
    <comment ref="AE7" authorId="0" shapeId="0" xr:uid="{21BBEBBE-D04B-41B9-8577-53C385B84871}">
      <text>
        <r>
          <rPr>
            <b/>
            <sz val="9"/>
            <color indexed="81"/>
            <rFont val="Tahoma"/>
            <family val="2"/>
          </rPr>
          <t>No permite decimales.
Acepta cero.</t>
        </r>
      </text>
    </comment>
    <comment ref="AF7" authorId="0" shapeId="0" xr:uid="{9F0A03D4-52B9-4DEB-93F0-CACC087E820E}">
      <text>
        <r>
          <rPr>
            <b/>
            <sz val="9"/>
            <color indexed="81"/>
            <rFont val="Tahoma"/>
            <family val="2"/>
          </rPr>
          <t>No permite decimales.
Acepta cero.</t>
        </r>
      </text>
    </comment>
    <comment ref="AG7" authorId="0" shapeId="0" xr:uid="{7D2E4C86-0457-462C-B78C-7C011265B1B8}">
      <text>
        <r>
          <rPr>
            <b/>
            <sz val="9"/>
            <color indexed="81"/>
            <rFont val="Tahoma"/>
            <family val="2"/>
          </rPr>
          <t>No permite decimales.
Acepta cero.</t>
        </r>
      </text>
    </comment>
    <comment ref="AH7" authorId="0" shapeId="0" xr:uid="{E721B17C-D764-4D1F-86CE-3C565920EDFB}">
      <text>
        <r>
          <rPr>
            <b/>
            <sz val="9"/>
            <color indexed="81"/>
            <rFont val="Tahoma"/>
            <family val="2"/>
          </rPr>
          <t>No permite decimales.
Acepta cero.</t>
        </r>
      </text>
    </comment>
    <comment ref="AI7" authorId="0" shapeId="0" xr:uid="{5C5744B5-81E5-4B4A-81C4-E9D7765AF87F}">
      <text>
        <r>
          <rPr>
            <b/>
            <sz val="9"/>
            <color indexed="81"/>
            <rFont val="Tahoma"/>
            <family val="2"/>
          </rPr>
          <t>No permite decimales.
Acepta cero.</t>
        </r>
      </text>
    </comment>
    <comment ref="AJ7" authorId="0" shapeId="0" xr:uid="{47D56B45-B952-4682-A094-D6523E44DA5E}">
      <text>
        <r>
          <rPr>
            <b/>
            <sz val="9"/>
            <color indexed="81"/>
            <rFont val="Tahoma"/>
            <family val="2"/>
          </rPr>
          <t>No permite decimales.
Acepta cero.</t>
        </r>
      </text>
    </comment>
    <comment ref="AK7" authorId="0" shapeId="0" xr:uid="{CB1375B1-0B15-4797-ABF2-DFC04378BAD0}">
      <text>
        <r>
          <rPr>
            <b/>
            <sz val="9"/>
            <color indexed="81"/>
            <rFont val="Tahoma"/>
            <family val="2"/>
          </rPr>
          <t>No permite decimales.
Acepta cero.</t>
        </r>
      </text>
    </comment>
    <comment ref="AL7" authorId="0" shapeId="0" xr:uid="{05838B76-5B15-478D-8F85-495EB2B1D8CA}">
      <text>
        <r>
          <rPr>
            <b/>
            <sz val="9"/>
            <color indexed="81"/>
            <rFont val="Tahoma"/>
            <family val="2"/>
          </rPr>
          <t>No permite decimales.
Acepta cero.</t>
        </r>
      </text>
    </comment>
    <comment ref="AM7" authorId="0" shapeId="0" xr:uid="{1A9EDEDB-E8B6-407A-A389-5BC97A979F2B}">
      <text>
        <r>
          <rPr>
            <b/>
            <sz val="9"/>
            <color indexed="81"/>
            <rFont val="Tahoma"/>
            <family val="2"/>
          </rPr>
          <t>No permite decimales.
Acepta cero.</t>
        </r>
      </text>
    </comment>
    <comment ref="AN7" authorId="0" shapeId="0" xr:uid="{65ACD692-9204-4894-A3C3-6B1B5D525097}">
      <text>
        <r>
          <rPr>
            <b/>
            <sz val="9"/>
            <color indexed="81"/>
            <rFont val="Tahoma"/>
            <family val="2"/>
          </rPr>
          <t>No permite decimales.
Acepta cero.</t>
        </r>
      </text>
    </comment>
    <comment ref="AO7" authorId="0" shapeId="0" xr:uid="{05E5BB5F-A80F-4985-899E-7AD7C7A7E780}">
      <text>
        <r>
          <rPr>
            <b/>
            <sz val="9"/>
            <color indexed="81"/>
            <rFont val="Tahoma"/>
            <family val="2"/>
          </rPr>
          <t>No permite decimales.
Acepta cero.</t>
        </r>
      </text>
    </comment>
    <comment ref="AP7" authorId="0" shapeId="0" xr:uid="{D8A1F6E3-A100-4EED-97FB-EC3AFEE0B936}">
      <text>
        <r>
          <rPr>
            <b/>
            <sz val="9"/>
            <color indexed="81"/>
            <rFont val="Tahoma"/>
            <family val="2"/>
          </rPr>
          <t>No permite decimales.
Acepta cero.</t>
        </r>
      </text>
    </comment>
    <comment ref="AQ7" authorId="0" shapeId="0" xr:uid="{295A930E-E21F-4A71-B0D8-C05CCADB0346}">
      <text>
        <r>
          <rPr>
            <b/>
            <sz val="9"/>
            <color indexed="81"/>
            <rFont val="Tahoma"/>
            <family val="2"/>
          </rPr>
          <t>No permite decimales.
Acepta cero.</t>
        </r>
      </text>
    </comment>
    <comment ref="AR7" authorId="0" shapeId="0" xr:uid="{C8DB94F8-3EE4-433C-88F1-F92907E47207}">
      <text>
        <r>
          <rPr>
            <b/>
            <sz val="9"/>
            <color indexed="81"/>
            <rFont val="Tahoma"/>
            <family val="2"/>
          </rPr>
          <t>No permite decimales.
Acepta cero.</t>
        </r>
      </text>
    </comment>
    <comment ref="AS7" authorId="0" shapeId="0" xr:uid="{CA8C83C1-8704-4F7A-A54B-97603F41EC5F}">
      <text>
        <r>
          <rPr>
            <b/>
            <sz val="9"/>
            <color indexed="81"/>
            <rFont val="Tahoma"/>
            <family val="2"/>
          </rPr>
          <t>No permite decimales.
Acepta cero.</t>
        </r>
      </text>
    </comment>
    <comment ref="AT7" authorId="0" shapeId="0" xr:uid="{CDB6EB6D-3F3B-47C4-8C00-E1FFB19D05AC}">
      <text>
        <r>
          <rPr>
            <b/>
            <sz val="9"/>
            <color indexed="81"/>
            <rFont val="Tahoma"/>
            <family val="2"/>
          </rPr>
          <t>No permite decimales.
Acepta cero.</t>
        </r>
      </text>
    </comment>
    <comment ref="AW7" authorId="0" shapeId="0" xr:uid="{BB5F5FB0-E368-4FB1-B6F1-EA6C06DC6195}">
      <text>
        <r>
          <rPr>
            <b/>
            <sz val="9"/>
            <color indexed="81"/>
            <rFont val="Tahoma"/>
            <family val="2"/>
          </rPr>
          <t>No permite decimales.
Acepta cero.</t>
        </r>
      </text>
    </comment>
    <comment ref="AX7" authorId="0" shapeId="0" xr:uid="{14B4F345-9E7D-45AF-A049-59974FFA3717}">
      <text>
        <r>
          <rPr>
            <b/>
            <sz val="9"/>
            <color indexed="81"/>
            <rFont val="Tahoma"/>
            <family val="2"/>
          </rPr>
          <t>No permite decimales.
Acepta cero.</t>
        </r>
      </text>
    </comment>
    <comment ref="AY7" authorId="0" shapeId="0" xr:uid="{51EC2C53-08DC-43C5-BB02-EC975DD4C16E}">
      <text>
        <r>
          <rPr>
            <b/>
            <sz val="9"/>
            <color indexed="81"/>
            <rFont val="Tahoma"/>
            <family val="2"/>
          </rPr>
          <t>No permite decimales.
Acepta cero.</t>
        </r>
      </text>
    </comment>
    <comment ref="AZ7" authorId="0" shapeId="0" xr:uid="{5856D76C-4BEF-43EC-AEFA-65B4CDB5E100}">
      <text>
        <r>
          <rPr>
            <b/>
            <sz val="9"/>
            <color indexed="81"/>
            <rFont val="Tahoma"/>
            <family val="2"/>
          </rPr>
          <t>No permite decimales.
Acepta cero.</t>
        </r>
      </text>
    </comment>
    <comment ref="BA7" authorId="0" shapeId="0" xr:uid="{0B920192-EB09-4285-9518-430135EB5BE4}">
      <text>
        <r>
          <rPr>
            <b/>
            <sz val="9"/>
            <color indexed="81"/>
            <rFont val="Tahoma"/>
            <family val="2"/>
          </rPr>
          <t>No permite decimales.
Acepta cero.</t>
        </r>
      </text>
    </comment>
    <comment ref="BB7" authorId="0" shapeId="0" xr:uid="{D04B84C1-FE10-4237-A8C3-82B254AD3293}">
      <text>
        <r>
          <rPr>
            <b/>
            <sz val="9"/>
            <color indexed="81"/>
            <rFont val="Tahoma"/>
            <family val="2"/>
          </rPr>
          <t>No permite decimales.
Acepta cero.</t>
        </r>
      </text>
    </comment>
    <comment ref="BC7" authorId="0" shapeId="0" xr:uid="{9CACF012-5606-4A77-BF69-36373155D0DD}">
      <text>
        <r>
          <rPr>
            <b/>
            <sz val="9"/>
            <color indexed="81"/>
            <rFont val="Tahoma"/>
            <family val="2"/>
          </rPr>
          <t>Es el tipo de proveedor o tercero a
reportar:
01 Sí
02 No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MENMON</author>
    <author>Usuario</author>
  </authors>
  <commentList>
    <comment ref="B6" authorId="0" shapeId="0" xr:uid="{427D38D7-A8EC-4E54-8292-7A5259CEE876}">
      <text>
        <r>
          <rPr>
            <b/>
            <sz val="9"/>
            <color indexed="81"/>
            <rFont val="Tahoma"/>
            <family val="2"/>
          </rPr>
          <t>Valor  Descripción
   -------  --------------
   00  Seleccione...
   04  Proveedor Nacional 
   05  Proveedor Extranjero
   15  Proveedor Global</t>
        </r>
      </text>
    </comment>
    <comment ref="C6" authorId="0" shapeId="0" xr:uid="{2EBD4F2B-C762-423E-BE7F-72D44130F283}">
      <text>
        <r>
          <rPr>
            <b/>
            <sz val="9"/>
            <color indexed="81"/>
            <rFont val="Tahoma"/>
            <family val="2"/>
          </rPr>
          <t xml:space="preserve">Las opciones de tipo de operación varían para cada tipo de tercero. 
Proveedor Nacional 
03 Prestación de Servicios Profesionales 
06 Uso o goce temporal de bienes 
85 Otros 
Proveedor Extranjero 
03 Prestación de Servicios Profesionales 
85 Otros 
Proveedor Global 
87 Operaciones globales </t>
        </r>
      </text>
    </comment>
    <comment ref="D6" authorId="0" shapeId="0" xr:uid="{8091D656-D8A0-4C00-B596-1134FFB0631B}">
      <text>
        <r>
          <rPr>
            <b/>
            <sz val="9"/>
            <color indexed="81"/>
            <rFont val="Tahoma"/>
            <family val="2"/>
          </rPr>
          <t>Debe corresponder a una clave del Registro Federal de Contribuyentes emitida por el SAT, ya que se valida su existencia
en las bases institucionales.
Para el tipo de proveedor global se coloca XAXX010101000.</t>
        </r>
      </text>
    </comment>
    <comment ref="E6" authorId="0" shapeId="0" xr:uid="{700D065A-D434-4548-A957-364414507138}">
      <text>
        <r>
          <rPr>
            <b/>
            <sz val="9"/>
            <color indexed="81"/>
            <rFont val="Tahoma"/>
            <family val="2"/>
          </rPr>
          <t>Acepta caracteres especiales.
Acepta valores [a-z (incluso ñ) y &amp;].
Para los tipos de tercero nacional y global el campo se queda vacío.</t>
        </r>
      </text>
    </comment>
    <comment ref="F6" authorId="0" shapeId="0" xr:uid="{8CA08DEC-68D6-413D-A736-31980F337B75}">
      <text>
        <r>
          <rPr>
            <b/>
            <sz val="9"/>
            <color indexed="81"/>
            <rFont val="Tahoma"/>
            <family val="2"/>
          </rPr>
          <t>Acepta caracteres especiales.
Acepta valores [a-z (incluso ñ) y &amp;].
Para los tipos de tercero nacional y global el campo se queda vacío.</t>
        </r>
      </text>
    </comment>
    <comment ref="G6" authorId="0" shapeId="0" xr:uid="{ED8FA4C7-D316-4F4D-9DA2-8852FEA36BDC}">
      <text>
        <r>
          <rPr>
            <b/>
            <sz val="9"/>
            <color indexed="81"/>
            <rFont val="Tahoma"/>
            <family val="2"/>
          </rPr>
          <t>Obligatorio para el tipo de tercero extranjero</t>
        </r>
      </text>
    </comment>
    <comment ref="H6" authorId="1" shapeId="0" xr:uid="{8420D601-4954-4B7A-9F19-A0F5181F7A70}">
      <text>
        <r>
          <rPr>
            <b/>
            <sz val="9"/>
            <color indexed="81"/>
            <rFont val="Tahoma"/>
            <family val="2"/>
          </rPr>
          <t>Obligatorio cuando el valor del campo País o jurisdicción de residencia fiscal sea ZZZ (Otro).
Si el valor del campo País o jurisdicción de residencia fiscal es diferente a ZZZ (Otro), el campo se queda vacío.
Para los tipos de tercero nacional y global el campo se queda vacío.</t>
        </r>
      </text>
    </comment>
    <comment ref="I6" authorId="0" shapeId="0" xr:uid="{871335A6-5D9A-433D-8798-7B08FF355EDA}">
      <text>
        <r>
          <rPr>
            <b/>
            <sz val="9"/>
            <color indexed="81"/>
            <rFont val="Tahoma"/>
            <family val="2"/>
          </rPr>
          <t>No permite decimales.
Acepta cero.</t>
        </r>
      </text>
    </comment>
    <comment ref="J6" authorId="1" shapeId="0" xr:uid="{A22D3D3E-3F3C-4FAB-9784-244491BB21CE}">
      <text>
        <r>
          <rPr>
            <b/>
            <sz val="9"/>
            <color indexed="81"/>
            <rFont val="Tahoma"/>
            <family val="2"/>
          </rPr>
          <t>No permite decimales. 
Acepta cero. 
El valor de este campo debe ser menor o igual, al valor resultante de multiplicar el valor del campo anterior (Valor de los actos o actividades / Actos o actividades pagados a la tasa del 16% de IVA) por 0.16</t>
        </r>
      </text>
    </comment>
    <comment ref="M6" authorId="1" shapeId="0" xr:uid="{038A895B-C6A0-494F-BDCF-A6B733A292D1}">
      <text>
        <r>
          <rPr>
            <b/>
            <sz val="9"/>
            <color indexed="81"/>
            <rFont val="Tahoma"/>
            <family val="2"/>
          </rPr>
          <t>No permite decimales. 
Acepta cero. 
El campo se queda vacío para jercicios 2018 hacia atrás.</t>
        </r>
      </text>
    </comment>
    <comment ref="N6" authorId="1" shapeId="0" xr:uid="{2B9AA9EB-B6E1-4E8F-B2D8-45E9AEE73BC4}">
      <text>
        <r>
          <rPr>
            <b/>
            <sz val="9"/>
            <color indexed="81"/>
            <rFont val="Tahoma"/>
            <family val="2"/>
          </rPr>
          <t xml:space="preserve">No permite decimales. 
Acepta cero.
El campo se queda vacío para ejercicios 2018 hacia atrás. 
El valor de este campo debe ser menor o igual, al valor resultante de multiplicar el valor del campo anterior (Valor de los actos o actividades / Actos o actividades pagados en la región fronteriza norte) por 0.08 </t>
        </r>
      </text>
    </comment>
    <comment ref="O6" authorId="1" shapeId="0" xr:uid="{7D6CA9E9-043E-4334-B282-50EB3055A3D6}">
      <text>
        <r>
          <rPr>
            <b/>
            <sz val="9"/>
            <color indexed="81"/>
            <rFont val="Tahoma"/>
            <family val="2"/>
          </rPr>
          <t xml:space="preserve">No permite decimales. 
Acepta cero. 
El campo se queda vacío para jercicios 2020 hacia atrás. </t>
        </r>
      </text>
    </comment>
    <comment ref="P6" authorId="1" shapeId="0" xr:uid="{794A55C1-8275-4625-955D-D6BCD272A462}">
      <text>
        <r>
          <rPr>
            <b/>
            <sz val="9"/>
            <color indexed="81"/>
            <rFont val="Tahoma"/>
            <family val="2"/>
          </rPr>
          <t>No permite decimales. 
Acepta cero. 
El campo se queda vacío para ejercicios 2020 hacia atrás. 
El valor de este campo debe ser menor o igual, al valor resultante de multiplicar el valor del campo anterior (Valor de los actos o actividades / Actos o actividades pagados en la región fronteriza sur) por 0.08</t>
        </r>
      </text>
    </comment>
    <comment ref="Q6" authorId="1" shapeId="0" xr:uid="{96EF81AB-2857-4D71-BE39-5DF2F68A5F68}">
      <text>
        <r>
          <rPr>
            <b/>
            <sz val="9"/>
            <color indexed="81"/>
            <rFont val="Tahoma"/>
            <family val="2"/>
          </rPr>
          <t xml:space="preserve">No permite decimales. 
Acepta cero. 
Para el tipo de tercero nacional el campo se queda vacío. </t>
        </r>
      </text>
    </comment>
    <comment ref="R6" authorId="1" shapeId="0" xr:uid="{C801748C-A8D7-4354-9842-A40787BE2402}">
      <text>
        <r>
          <rPr>
            <b/>
            <sz val="9"/>
            <color indexed="81"/>
            <rFont val="Tahoma"/>
            <family val="2"/>
          </rPr>
          <t>No permite decimales. 
Acepta cero. 
Para el tipo de tercero nacional el campo se queda vacío. 
El valor de este campo debe ser menor o igual, al valor 
resultante de multiplicar el valor del campo anterior (Valor de los actos o actividades / Actos o actividades 
pagados en la importación de bienes y servicios a la 
tasa del 16% de IVA) por 0.16</t>
        </r>
      </text>
    </comment>
    <comment ref="S6" authorId="1" shapeId="0" xr:uid="{FE3689BF-814F-4F45-8BEE-E7DEC8EA5F5B}">
      <text>
        <r>
          <rPr>
            <b/>
            <sz val="9"/>
            <color indexed="81"/>
            <rFont val="Tahoma"/>
            <family val="2"/>
          </rPr>
          <t>No permite decimales. 
Acepta cero. 
Para el tipo de tercero nacional el campo se queda vacío.</t>
        </r>
      </text>
    </comment>
    <comment ref="U6" authorId="1" shapeId="0" xr:uid="{206CFCE5-3DAD-4949-AFD4-2855D10FFB9A}">
      <text>
        <r>
          <rPr>
            <b/>
            <sz val="9"/>
            <color indexed="81"/>
            <rFont val="Tahoma"/>
            <family val="2"/>
          </rPr>
          <t>No permite decimales. 
Acepta cero.</t>
        </r>
      </text>
    </comment>
    <comment ref="V6" authorId="1" shapeId="0" xr:uid="{54CB8E58-9856-49F1-81C0-06DE737472F0}">
      <text>
        <r>
          <rPr>
            <b/>
            <sz val="9"/>
            <color indexed="81"/>
            <rFont val="Tahoma"/>
            <family val="2"/>
          </rPr>
          <t xml:space="preserve">No permite decimales. 
Acepta cero. </t>
        </r>
      </text>
    </comment>
    <comment ref="W6" authorId="1" shapeId="0" xr:uid="{7A1A448D-779E-43DF-8EE0-9EF2D6A8D21E}">
      <text>
        <r>
          <rPr>
            <b/>
            <sz val="9"/>
            <color indexed="81"/>
            <rFont val="Tahoma"/>
            <family val="2"/>
          </rPr>
          <t xml:space="preserve">No permite decimales. 
Acepta cero. </t>
        </r>
      </text>
    </comment>
    <comment ref="X6" authorId="1" shapeId="0" xr:uid="{2CAD1CD9-5F11-4062-B892-65A579442738}">
      <text>
        <r>
          <rPr>
            <b/>
            <sz val="9"/>
            <color indexed="81"/>
            <rFont val="Tahoma"/>
            <family val="2"/>
          </rPr>
          <t>No permite decimales. 
Acepta cero.</t>
        </r>
      </text>
    </comment>
  </commentList>
</comments>
</file>

<file path=xl/sharedStrings.xml><?xml version="1.0" encoding="utf-8"?>
<sst xmlns="http://schemas.openxmlformats.org/spreadsheetml/2006/main" count="321" uniqueCount="252">
  <si>
    <t>Tienda de abarrotes</t>
  </si>
  <si>
    <t>Cliente que no pide factura</t>
  </si>
  <si>
    <t>1 Bolsa de papas</t>
  </si>
  <si>
    <t>1 Chocolate</t>
  </si>
  <si>
    <t>1 Botella de tequila</t>
  </si>
  <si>
    <t>IEPS</t>
  </si>
  <si>
    <t>IVA</t>
  </si>
  <si>
    <t>Total</t>
  </si>
  <si>
    <t>Importe</t>
  </si>
  <si>
    <t>Total cobrado</t>
  </si>
  <si>
    <t>Tasa del IVA</t>
  </si>
  <si>
    <t>Tasa del IEPS</t>
  </si>
  <si>
    <t>Base sin impuestos</t>
  </si>
  <si>
    <t>1 Cajetilla de cigarros</t>
  </si>
  <si>
    <t>Se emite un comprobante de operaciones con público en general</t>
  </si>
  <si>
    <t>El cliente es contribuyente de IEPS por alimentos con alta densidad calórica</t>
  </si>
  <si>
    <r>
      <rPr>
        <b/>
        <sz val="11"/>
        <color theme="1"/>
        <rFont val="Aptos Narrow"/>
        <family val="2"/>
        <scheme val="minor"/>
      </rPr>
      <t>Artículo 19 LIEPS.</t>
    </r>
    <r>
      <rPr>
        <sz val="11"/>
        <color theme="1"/>
        <rFont val="Aptos Narrow"/>
        <family val="2"/>
        <scheme val="minor"/>
      </rPr>
      <t>- Los contribuyentes a que se refiere esta Ley tienen, además de las obligaciones señaladas en otros artículos de la misma y en las demás disposiciones fiscales, las siguientes:
II. Expedir comprobantes fiscales, sin el traslado en forma expresa y por separado del impuesto establecido en esta Ley, salvo tratándose de la enajenación de los bienes a que se refieren los incisos A), D), F), G), I) y J) de la fracción I del artículo 2o. de esta Ley, siempre que el adquirente sea a su vez contribuyente de este impuesto por dichos bienes y así lo solicite.</t>
    </r>
  </si>
  <si>
    <r>
      <rPr>
        <b/>
        <sz val="11"/>
        <color theme="1"/>
        <rFont val="Aptos Narrow"/>
        <family val="2"/>
        <scheme val="minor"/>
      </rPr>
      <t>Artículo 14 RLIEPS</t>
    </r>
    <r>
      <rPr>
        <sz val="11"/>
        <color theme="1"/>
        <rFont val="Aptos Narrow"/>
        <family val="2"/>
        <scheme val="minor"/>
      </rPr>
      <t>. Para los efectos del artículo 19, fracción II, tercer párrafo de la Ley, se cumple con el requisito de cerciorarse de que los datos relativos al nombre, denominación o razón social, de la persona a favor de quien se expide un comprobante fiscal con el traslado expreso y por separado del impuesto, corresponden con el registro con que dicha persona acredite que es contribuyente del citado impuesto, cuando dichos datos coincidan con los datos de la constancia de inscripción en el Registro Federal de Contribuyentes expedida por el Servicio de Administración Tributaria, en la cual estén contenidas las obligaciones del impuesto y siempre que se anote el número de dicha constancia en el comprobante que se expida.</t>
    </r>
  </si>
  <si>
    <t>Artículo 2 fracción I inciso A) LIEPS</t>
  </si>
  <si>
    <t>Artículo 2 fracción I inciso J) LIEPS</t>
  </si>
  <si>
    <t>Año</t>
  </si>
  <si>
    <t>Mes</t>
  </si>
  <si>
    <t>Enero</t>
  </si>
  <si>
    <t>Febrero</t>
  </si>
  <si>
    <t>Marzo</t>
  </si>
  <si>
    <t>Abril</t>
  </si>
  <si>
    <t>Mayo</t>
  </si>
  <si>
    <t>Junio</t>
  </si>
  <si>
    <t>Julio</t>
  </si>
  <si>
    <t>Agosto</t>
  </si>
  <si>
    <t>Septiembre</t>
  </si>
  <si>
    <t>Octubre</t>
  </si>
  <si>
    <t>Noviembre</t>
  </si>
  <si>
    <t>Diciembre</t>
  </si>
  <si>
    <t>Valor de actos o actividades</t>
  </si>
  <si>
    <t>Tasa</t>
  </si>
  <si>
    <t>IEPS cobrado</t>
  </si>
  <si>
    <t>IEPS acreditable</t>
  </si>
  <si>
    <t>Total pagado</t>
  </si>
  <si>
    <t>Valor de los actos o actividades gravados a la tasa del 16%</t>
  </si>
  <si>
    <t>Artículo 1° LIVA</t>
  </si>
  <si>
    <t>Valor de los actos o actividades gravados a la tasa del 0% exportación</t>
  </si>
  <si>
    <t>Artículo 29 LIVA</t>
  </si>
  <si>
    <t>CFDI emitidos de tipo ingreso con método de pago PUE
CFDI emitidos con complemento de pago</t>
  </si>
  <si>
    <t>Valor de los actos o actividades gravados a la tasa del 0% otros</t>
  </si>
  <si>
    <t>Artículo 2-A LIVA</t>
  </si>
  <si>
    <t>Suma de los actos o actividades gravados</t>
  </si>
  <si>
    <t>Valor de actos o actividades no objeto del impuesto</t>
  </si>
  <si>
    <r>
      <rPr>
        <b/>
        <sz val="11"/>
        <color theme="1"/>
        <rFont val="Aptos Narrow"/>
        <family val="2"/>
        <scheme val="minor"/>
      </rPr>
      <t>Artículo 4o.-A LIVA.</t>
    </r>
    <r>
      <rPr>
        <sz val="11"/>
        <color theme="1"/>
        <rFont val="Aptos Narrow"/>
        <family val="2"/>
        <scheme val="minor"/>
      </rPr>
      <t xml:space="preserve"> Para los efectos de esta Ley, se entiende por actos o actividades no objeto del impuesto, aquéllos que el contribuyente no realiza en territorio nacional conforme a lo establecido en los artículos 10, 16 y 21 de este ordenamiento, así como aquéllos diferentes a los establecidos en el artículo 1o. de esta Ley realizados en territorio nacional, cuando en los casos mencionados el contribuyente obtenga ingresos o contraprestaciones, para cuya obtención realiza gastos e inversiones en los que le fue trasladado el impuesto al valor agregado o el que hubiera pagado con motivo de la importación.
Cuando en esta Ley se aluda al valor de los actos o actividades a que se refiere este artículo, dicho valor corresponderá al monto de los ingresos o contraprestaciones que obtenga el contribuyente por su realización en el mes de que se trate.</t>
    </r>
  </si>
  <si>
    <t>Artículo 1o LIVA.- Están obligadas al pago del impuesto al valor agregado establecido en esta Ley, las personas físicas y las morales que, en territorio nacional, realicen los actos o actividades siguientes:
I.- 	Enajenen bienes.
II.- 	Presten servicios independientes.
III.- 	Otorguen el uso o goce temporal de bienes.
IV.- 	Importen bienes o servicios.</t>
  </si>
  <si>
    <r>
      <rPr>
        <b/>
        <sz val="11"/>
        <color theme="1"/>
        <rFont val="Aptos Narrow"/>
        <family val="2"/>
        <scheme val="minor"/>
      </rPr>
      <t>Artículo 10 LIVA</t>
    </r>
    <r>
      <rPr>
        <sz val="11"/>
        <color theme="1"/>
        <rFont val="Aptos Narrow"/>
        <family val="2"/>
        <scheme val="minor"/>
      </rPr>
      <t>.- Para los efectos de esta Ley, se entiende que la enajenación se efectúa en territorio nacional, si en él se encuentra el bien al efectuarse el envío al adquirente y cuando, no habiendo envío, en el país se realiza la entrega material del bien por el enajenante. La enajenación de bienes sujetos a matrícula o registros mexicanos, se considerará realizada en territorio nacional aún cuando al llevarse a cabo se encuentren materialmente fuera de dicho territorio y siempre que el enajenante sea residente en México o establecimiento en el país de residentes en el extranjero.
Tratándose de bienes intangibles, se considera que la enajenación se realiza en territorio nacional cuando el adquirente y el enajenante residan en el mismo.</t>
    </r>
  </si>
  <si>
    <r>
      <rPr>
        <b/>
        <sz val="11"/>
        <color theme="1"/>
        <rFont val="Aptos Narrow"/>
        <family val="2"/>
        <scheme val="minor"/>
      </rPr>
      <t>Artículo 16 LIVA</t>
    </r>
    <r>
      <rPr>
        <sz val="11"/>
        <color theme="1"/>
        <rFont val="Aptos Narrow"/>
        <family val="2"/>
        <scheme val="minor"/>
      </rPr>
      <t>.- Para los efectos de esta Ley, se entiende que se presta el servicio en territorio nacional cuando en el mismo se lleva a cabo, total o parcialmente, por un residente en el país.
En el caso de transporte internacional, se considera que el servicio se presta en territorio nacional independientemente de la residencia del porteador, cuando en el mismo se inicie el viaje, incluso si éste es de ida y vuelta.
Tratándose de transportación aérea internacional, se considera que únicamente se presta el 25% del servicio en territorio nacional. La transportación aérea a las poblaciones mexicanas ubicadas en la franja fronteriza de 20 kilómetros paralela a las líneas divisorias internacionales del norte y sur del país, gozará del mismo tratamiento.
Tratándose de los servicios digitales a que se refiere el artículo 18-B de esta Ley, prestados por residentes en el extranjero sin establecimiento en México, se considera que el servicio se presta en territorio nacional cuando el receptor del servicio se encuentre en dicho territorio y se estará a lo dispuesto en el Capítulo III BIS del presente ordenamiento.
En el caso de intereses y demás contraprestaciones que paguen residentes en México a los residentes en el extranjero que otorguen crédito a través de tarjetas, se entiende que se presta el servicio en territorio nacional cuando en el mismo se utilice la tarjeta.</t>
    </r>
  </si>
  <si>
    <t>Persona física actividad empresarial y profesional</t>
  </si>
  <si>
    <t>Profesión</t>
  </si>
  <si>
    <t>Médico</t>
  </si>
  <si>
    <t>Prestación de servicio</t>
  </si>
  <si>
    <t>Consulta medica</t>
  </si>
  <si>
    <t>Exento</t>
  </si>
  <si>
    <t>Venta</t>
  </si>
  <si>
    <t>Medicamentos</t>
  </si>
  <si>
    <t>Gravada a la tasa del 0%</t>
  </si>
  <si>
    <t>Da una conferencia en el extranjero</t>
  </si>
  <si>
    <t>No objeto</t>
  </si>
  <si>
    <t>La asegurado paga la indemnización por pérdida total</t>
  </si>
  <si>
    <t>NO OBJETO</t>
  </si>
  <si>
    <t>Valor de los actos o actividades por los que no se deba pagar el impuestos (exentos)</t>
  </si>
  <si>
    <t>Artículo 9,15,20 LIVA</t>
  </si>
  <si>
    <t>Artículo 4-A LIVA</t>
  </si>
  <si>
    <t>IVA a cargo a la tasa del 16%</t>
  </si>
  <si>
    <t>Cantidad actualizada a reintegrarse derivada del ajuste</t>
  </si>
  <si>
    <t>Total de IVA a cargo</t>
  </si>
  <si>
    <t>①</t>
  </si>
  <si>
    <r>
      <rPr>
        <b/>
        <sz val="11"/>
        <color theme="1"/>
        <rFont val="Aptos Narrow"/>
        <family val="2"/>
        <scheme val="minor"/>
      </rPr>
      <t>Artículo 7o LIVA</t>
    </r>
    <r>
      <rPr>
        <sz val="11"/>
        <color theme="1"/>
        <rFont val="Aptos Narrow"/>
        <family val="2"/>
        <scheme val="minor"/>
      </rPr>
      <t>.- El contribuyente que</t>
    </r>
    <r>
      <rPr>
        <b/>
        <sz val="11"/>
        <color rgb="FFC00000"/>
        <rFont val="Aptos Narrow"/>
        <family val="2"/>
        <scheme val="minor"/>
      </rPr>
      <t xml:space="preserve"> reciba la devolución de bienes enajenados, otorgue descuentos o bonificaciones o devuelva los anticipos o los depósitos recibidos</t>
    </r>
    <r>
      <rPr>
        <sz val="11"/>
        <color theme="1"/>
        <rFont val="Aptos Narrow"/>
        <family val="2"/>
        <scheme val="minor"/>
      </rPr>
      <t>, con motivo de la realización de actividades gravadas por esta Ley, deducirá en la siguiente o siguientes declaraciones de pago del mes de calendario que corresponda, el monto de dichos conceptos del valor de los actos o actividades por los que deba pagar el impuesto, siempre que expresamente se haga constar que el impuesto al valor agregado que se hubiere trasladado se restituyó.
La restitución del impuesto correspondiente deberá hacerse constar en un documento que contenga en forma expresa y por separado la contraprestación y el impuesto al valor agregado trasladado que se hubiesen restituido, así como los datos de identificación del comprobante fiscal de la operación original.
......................................</t>
    </r>
  </si>
  <si>
    <r>
      <rPr>
        <b/>
        <sz val="11"/>
        <color theme="1"/>
        <rFont val="Aptos Narrow"/>
        <family val="2"/>
        <scheme val="minor"/>
      </rPr>
      <t>Artículo 1o.-A LIVA</t>
    </r>
    <r>
      <rPr>
        <sz val="11"/>
        <color theme="1"/>
        <rFont val="Aptos Narrow"/>
        <family val="2"/>
        <scheme val="minor"/>
      </rPr>
      <t>.- Están obligados a efectuar la retención del impuesto que se les traslade, los contribuyentes que se ubiquen en alguno de los siguientes supuestos:
II. 	Sean personas morales que:
a) 	Reciban servicios personales independientes, o usen o gocen temporalmente bienes, prestados u otorgados por personas físicas, respectivamente.</t>
    </r>
  </si>
  <si>
    <r>
      <rPr>
        <b/>
        <sz val="11"/>
        <color theme="1"/>
        <rFont val="Aptos Narrow"/>
        <family val="2"/>
        <scheme val="minor"/>
      </rPr>
      <t>Artículo 14 LIVA</t>
    </r>
    <r>
      <rPr>
        <sz val="11"/>
        <color theme="1"/>
        <rFont val="Aptos Narrow"/>
        <family val="2"/>
        <scheme val="minor"/>
      </rPr>
      <t xml:space="preserve">.- Para los efectos de esta Ley se considera prestación de servicios independientes:
I.- La prestación de obligaciones de hacer que realice una persona a favor de otra, cualquiera que sea el acto que le dé origen y el nombre o clasificación que a dicho acto le den otras leyes.
</t>
    </r>
    <r>
      <rPr>
        <b/>
        <sz val="11"/>
        <color theme="1"/>
        <rFont val="Aptos Narrow"/>
        <family val="2"/>
        <scheme val="minor"/>
      </rPr>
      <t>Tercer párrafo</t>
    </r>
    <r>
      <rPr>
        <sz val="11"/>
        <color theme="1"/>
        <rFont val="Aptos Narrow"/>
        <family val="2"/>
        <scheme val="minor"/>
      </rPr>
      <t xml:space="preserve">
Se entenderá que la prestación de servicios independientes tiene la característica de personal, cuando se trate de las actividades señaladas en este artículo que no tengan la naturaleza de actividad empresarial.</t>
    </r>
  </si>
  <si>
    <r>
      <rPr>
        <b/>
        <sz val="11"/>
        <color theme="1"/>
        <rFont val="Aptos Narrow"/>
        <family val="2"/>
        <scheme val="minor"/>
      </rPr>
      <t>Artículo 1o.-A LIVA</t>
    </r>
    <r>
      <rPr>
        <sz val="11"/>
        <color theme="1"/>
        <rFont val="Aptos Narrow"/>
        <family val="2"/>
        <scheme val="minor"/>
      </rPr>
      <t xml:space="preserve">.- Están obligados a efectuar la retención del impuesto que se les traslade, los contribuyentes que se ubiquen en alguno de los siguientes supuestos:
II. 	Sean personas morales que:
</t>
    </r>
    <r>
      <rPr>
        <b/>
        <sz val="11"/>
        <color rgb="FFC00000"/>
        <rFont val="Aptos Narrow"/>
        <family val="2"/>
        <scheme val="minor"/>
      </rPr>
      <t>a) 	Reciban servicios personales independientes, o usen o gocen temporalmente bienes, prestados u otorgados por personas físicas, respectivamente.</t>
    </r>
    <r>
      <rPr>
        <sz val="11"/>
        <color theme="1"/>
        <rFont val="Aptos Narrow"/>
        <family val="2"/>
        <scheme val="minor"/>
      </rPr>
      <t xml:space="preserve">
b) 	Adquieran desperdicios para ser utilizados como insumo de su actividad industrial o para su comercialización.
c) 	Reciban servicios de autotransporte terrestre de bienes, prestados por personas físicas  o morales.
d) 	Reciban servicios prestados por comisionistas, cuando éstos sean personas físicas.</t>
    </r>
  </si>
  <si>
    <r>
      <rPr>
        <b/>
        <sz val="11"/>
        <color theme="1"/>
        <rFont val="Aptos Narrow"/>
        <family val="2"/>
        <scheme val="minor"/>
      </rPr>
      <t>Artículo 32 LIVA</t>
    </r>
    <r>
      <rPr>
        <sz val="11"/>
        <color theme="1"/>
        <rFont val="Aptos Narrow"/>
        <family val="2"/>
        <scheme val="minor"/>
      </rPr>
      <t>.- Los obligados al pago de este impuesto y las personas que realicen los actos o actividades a que se refiere el artículo 2o.-A tienen, además de las obligaciones señaladas en otros artículos de esta Ley, las siguientes:
V.	Expedir comprobantes fiscales por las retenciones del impuesto que se efectúen en los casos previstos en el artículo 1o.-A, y proporcionar mensualmente a las autoridades fiscales, a través de los medios y formatos electrónicos que señale el Servicio de Administración Tributaria, la información sobre las personas a las que les hubieren retenido el impuesto establecido en esta Ley, a más tardar el día 17 del mes inmediato posterior al que corresponda dicha información.
La Federación y sus organismos descentralizados, en su caso, también estarán obligados a cumplir con lo establecido en esta fracción.
Las personas morales obligadas a efectuar la retención del impuesto en los términos del artículo 1o.-A, fracción II, inciso a) de esta Ley, podrán optar por no proporcionar el comprobante fiscal a que se refiere el primer párrafo de esta fracción, siempre que la persona física que preste los servicios profesionales o haya otorgado el uso o goce temporal de bienes, les expida un comprobante fiscal que cumpla con los requisitos a que se refieren los artículos 29 y 29-A del Código Fiscal de la Federación y en el comprobante se señale expresamente el monto del impuesto retenido. En este caso, las personas físicas que expidan el comprobante fiscal podrán considerarlo como constancia de retención del impuesto y efectuar el acreditamiento del mismo en los términos de las disposiciones fiscales. Lo previsto en este párrafo en ningún caso libera a las personas morales de efectuar, en tiempo y forma, la retención y entero del impuesto y la presentación de las declaraciones informativas correspondientes, en los términos de las disposiciones fiscales respecto de las personas a las que les hubieran efectuado dichas retenciones.</t>
    </r>
  </si>
  <si>
    <r>
      <rPr>
        <b/>
        <sz val="11"/>
        <color theme="1"/>
        <rFont val="Aptos Narrow"/>
        <family val="2"/>
        <scheme val="minor"/>
      </rPr>
      <t>Artículo 5o LIVA</t>
    </r>
    <r>
      <rPr>
        <sz val="11"/>
        <color theme="1"/>
        <rFont val="Aptos Narrow"/>
        <family val="2"/>
        <scheme val="minor"/>
      </rPr>
      <t>.- Para que sea acreditable el impuesto al valor agregado deberán reunirse los siguientes requisitos:
IV. 	Que tratándose del impuesto al valor agregado trasladado que se hubiese retenido conforme a los artículos 1o.-A y 18-J, fracción II, inciso a) de esta Ley, dicha retención se entere en los términos y plazos establecidos en la misma. El impuesto retenido y enterado, podrá ser acreditado en la declaración de pago mensual siguiente a la declaración en la que se haya efectuado el entero de la retención</t>
    </r>
  </si>
  <si>
    <t xml:space="preserve">Emisor </t>
  </si>
  <si>
    <t>Person física servicos profesionales</t>
  </si>
  <si>
    <t>Retención de ISR</t>
  </si>
  <si>
    <t>Retención de IVA</t>
  </si>
  <si>
    <t>Fecha</t>
  </si>
  <si>
    <t>Método de pago</t>
  </si>
  <si>
    <t>PUE</t>
  </si>
  <si>
    <t>Acredimiento de la retención</t>
  </si>
  <si>
    <t>Marzo 2025</t>
  </si>
  <si>
    <t>Receptor</t>
  </si>
  <si>
    <t>Person moral</t>
  </si>
  <si>
    <t>IVA acreditable</t>
  </si>
  <si>
    <t>IVA acreditable pagado</t>
  </si>
  <si>
    <t>(-) IVA retenido</t>
  </si>
  <si>
    <t>(=) IVA acreditable de marzo 2025</t>
  </si>
  <si>
    <t>Declaración de marzo 2025</t>
  </si>
  <si>
    <t>Se paga la retención de IVA</t>
  </si>
  <si>
    <t>IVA acreditable de la retención se realiza en abril de 2025</t>
  </si>
  <si>
    <t>Fecha de la operación</t>
  </si>
  <si>
    <t>Declaración de febrero 2025</t>
  </si>
  <si>
    <t>IVA acreditable de la retención se realiza en marzo de 2025</t>
  </si>
  <si>
    <t>(=) IVA acreditable de febrero 2025</t>
  </si>
  <si>
    <r>
      <rPr>
        <b/>
        <sz val="11"/>
        <color theme="1"/>
        <rFont val="Aptos Narrow"/>
        <family val="2"/>
        <scheme val="minor"/>
      </rPr>
      <t>Artículo 6o LIVA</t>
    </r>
    <r>
      <rPr>
        <sz val="11"/>
        <color theme="1"/>
        <rFont val="Aptos Narrow"/>
        <family val="2"/>
        <scheme val="minor"/>
      </rPr>
      <t>.- Las contribuciones se causan conforme se realizan las situaciones jurídicas o de hecho, previstas en las leyes fiscales vigentes durante el lapso en que ocurran.
Dichas contribuciones se determinarán conforme a las disposiciones vigentes en el momento de su causación, pero les serán aplicables las normas sobre procedimiento que se expidan con posterioridad.</t>
    </r>
  </si>
  <si>
    <t>IVA a cargo</t>
  </si>
  <si>
    <t>Total de IVA trasladado al contribuyente (efectivamente pagado)</t>
  </si>
  <si>
    <t>IVA trasladado por adquisiciones de bienes distintos de las inversiones, adquisición de servicios o por el uso o goce temporal de bienes que se utilizan exclusivamente para realizar actos o actividades gravados</t>
  </si>
  <si>
    <r>
      <rPr>
        <b/>
        <sz val="11"/>
        <color theme="1"/>
        <rFont val="Aptos Narrow"/>
        <family val="2"/>
        <scheme val="minor"/>
      </rPr>
      <t>Artículo 5o LIVA</t>
    </r>
    <r>
      <rPr>
        <sz val="11"/>
        <color theme="1"/>
        <rFont val="Aptos Narrow"/>
        <family val="2"/>
        <scheme val="minor"/>
      </rPr>
      <t>.- Para que sea acreditable el impuesto al valor agregado deberán reunirse los siguientes requisitos:
V. 	Cuando se esté obligado al pago del impuesto al valor agregado o cuando sea aplicable la tasa de 0%, sólo por una parte de las actividades que realice el contribuyente, se estará a lo siguiente:</t>
    </r>
  </si>
  <si>
    <t>a) Cuando el impuesto al valor agregado trasladado o pagado en la importación, corresponda a erogaciones por la adquisición de bienes distintos a las inversiones a que se refiere el inciso d) de esta fracción, por la adquisición de servicios o por el uso o goce temporal de bienes, que se utilicen exclusivamente para realizar las actividades por las que se deba pagar el impuesto al valor agregado o les sea aplicable la tasa de 0%, dicho impuesto será acreditable en su totalidad;</t>
  </si>
  <si>
    <t>IVA trasladado por la adquisición de inversiones destinadas exclusivamente para realizar actos o actividades gravados</t>
  </si>
  <si>
    <t>d)	Tratándose de las inversiones a que se refiere la Ley del Impuesto sobre la Renta, el impuesto al valor agregado que le haya sido trasladado al contribuyente en su adquisición o el pagado en su importación será acreditable considerando el destino habitual que dichas inversiones tengan para realizar las actividades por las que se deba o no pagar el impuesto establecido en esta Ley, incluyendo aquéllas a que se refiere el artículo 4o.-A de la misma, o a las que se les aplique la tasa de 0%, debiendo efectuar el ajuste que proceda cuando se altere el destino mencionado. Para tales efectos se procederá en la forma siguiente:
1. 	Cuando se trate de inversiones que se destinen en forma exclusiva para realizar actividades por las que el contribuyente esté obligado al pago del impuesto al valor agregado o a las que les sea aplicable la tasa de 0%, el impuesto al valor agregado que haya sido trasladado al contribuyente o el pagado en su importación, será acreditable en su totalidad en el mes de que se trate.</t>
  </si>
  <si>
    <t>IVA pagado en la importación por adquisición de bienes distintos de las inversiones, adquisición de servicios o por el uso o goce temporal de bienes que se utilizan exclusivamente para realizar actos o actividades gravados</t>
  </si>
  <si>
    <t>IVA pagado por la importación de inversiones destinadas exclusivamente para realizar actos o actividades gravados</t>
  </si>
  <si>
    <t>Total de IVA correspondiente a actos o actividades gravados</t>
  </si>
  <si>
    <t>Total de IVA acreditable por importación para realizar actos o actividades por los que no están obligados al pago del impuesto</t>
  </si>
  <si>
    <t>IVA trasladado o pagado en la importación por adquisición de bienes distintos de las inversiones, adquisición de servicios o por el uso o goce temporal de bienes destinados exclusivamente para realizar actos o actividades por los que no se está obligado al pago del impuesto</t>
  </si>
  <si>
    <t>b) Cuando el impuesto al valor agregado trasladado o pagado en la importación corresponda a erogaciones por la adquisición de bienes distintos a las inversiones a que se refiere el inciso d) de esta fracción, por la adquisición de servicios o por el uso o goce temporal de bienes, que se utilicen exclusivamente para realizar las actividades por las que no se deba pagar el impuesto al valor agregado, incluyendo aquéllas a que se refiere el artículo 4o.-A de esta Ley, dicho impuesto no será acreditable;</t>
  </si>
  <si>
    <t>IVA trasladado o pagado en la importación de inversiones destinadas exclusivamente para realizar actos o actividades por los que no se está obligado al pago del impuesto</t>
  </si>
  <si>
    <t>d) Tratándose de las inversiones a que se refiere la Ley del Impuesto sobre la Renta, el impuesto al valor agregado que le haya sido trasladado al contribuyente en su adquisición o el pagado en su importación será acreditable considerando el destino habitual que dichas inversiones tengan para realizar las actividades por las que se deba o no pagar el impuesto establecido en esta Ley, incluyendo aquéllas a que se refiere el artículo 4o.-A de la misma, o a las que se les aplique la tasa de 0%, debiendo efectuar el ajuste que proceda cuando se altere el destino mencionado. Para tales efectos se procederá en la forma siguiente:
2. Cuando se trate de inversiones que se destinen en forma exclusiva para realizar actividades por las que el contribuyente no esté obligado al pago del impuesto que establece esta Ley, incluyendo aquéllas a que se refiere el artículo 4o.-A de la misma, el impuesto al valor agregado que haya sido efectivamente trasladado al contribuyente o pagado en la importación no será acreditable.</t>
  </si>
  <si>
    <t>IVA de bienes utilizados indistintamente para realizar actos o actividades gravados y actos o actividades por los que no se está obligado al pago del impuesto</t>
  </si>
  <si>
    <t>Datos del tercero declarado</t>
  </si>
  <si>
    <t>Valor de los actos o actividades</t>
  </si>
  <si>
    <t>IVA no acreditable</t>
  </si>
  <si>
    <t>Datos adicionales</t>
  </si>
  <si>
    <t>Campo 1</t>
  </si>
  <si>
    <t>Campo 2</t>
  </si>
  <si>
    <t>Campo 3</t>
  </si>
  <si>
    <t>Campo 4</t>
  </si>
  <si>
    <t>Campo 5</t>
  </si>
  <si>
    <t>Campo 6</t>
  </si>
  <si>
    <t>Campo 7</t>
  </si>
  <si>
    <t>Campo 8</t>
  </si>
  <si>
    <t>Campo 9</t>
  </si>
  <si>
    <t>Campo 10</t>
  </si>
  <si>
    <t>Campo 11</t>
  </si>
  <si>
    <t>Campo 12</t>
  </si>
  <si>
    <t>Campo 13</t>
  </si>
  <si>
    <t>Campo 14</t>
  </si>
  <si>
    <t>Campo 15</t>
  </si>
  <si>
    <t>Campo 16</t>
  </si>
  <si>
    <t>Campo 17</t>
  </si>
  <si>
    <t>Campo 18</t>
  </si>
  <si>
    <t>Campo 19</t>
  </si>
  <si>
    <t>Campo 20</t>
  </si>
  <si>
    <t>Campo 21</t>
  </si>
  <si>
    <t>Campo 22</t>
  </si>
  <si>
    <t>Campo 23</t>
  </si>
  <si>
    <t>Campo 24</t>
  </si>
  <si>
    <t>Campo 25</t>
  </si>
  <si>
    <t>Campo 26</t>
  </si>
  <si>
    <t>Campo 27</t>
  </si>
  <si>
    <t>Campo 28</t>
  </si>
  <si>
    <t>Campo 29</t>
  </si>
  <si>
    <t>Campo 30</t>
  </si>
  <si>
    <t>Campo 31</t>
  </si>
  <si>
    <t>Campo 32</t>
  </si>
  <si>
    <t>Campo 33</t>
  </si>
  <si>
    <t>Campo 34</t>
  </si>
  <si>
    <t>Campo 35</t>
  </si>
  <si>
    <t>Campo 36</t>
  </si>
  <si>
    <t>Campo 37</t>
  </si>
  <si>
    <t>Campo 38</t>
  </si>
  <si>
    <t>Campo 39</t>
  </si>
  <si>
    <t>Campo 40</t>
  </si>
  <si>
    <t>Campo 41</t>
  </si>
  <si>
    <t>Campo 42</t>
  </si>
  <si>
    <t>Campo 43</t>
  </si>
  <si>
    <t>Campo 44</t>
  </si>
  <si>
    <t>Campo 45</t>
  </si>
  <si>
    <t>Campo 46</t>
  </si>
  <si>
    <t>Campo 47</t>
  </si>
  <si>
    <t>Campo 48</t>
  </si>
  <si>
    <t>Campo 49</t>
  </si>
  <si>
    <t>Campo 50</t>
  </si>
  <si>
    <t>Campo 51</t>
  </si>
  <si>
    <t>Campo 52</t>
  </si>
  <si>
    <t>Campo 53</t>
  </si>
  <si>
    <t>Campo 54</t>
  </si>
  <si>
    <t>Tipo de Tercero</t>
  </si>
  <si>
    <t>Tipo de Operación</t>
  </si>
  <si>
    <t>RFC</t>
  </si>
  <si>
    <t xml:space="preserve"> Número de ID Fiscal</t>
  </si>
  <si>
    <t>Nombre del Extranjero</t>
  </si>
  <si>
    <t>País o jurisdicción de residencia fiscal</t>
  </si>
  <si>
    <t>Especificar lugar de jurisdicción fiscal</t>
  </si>
  <si>
    <t>Valor total de actos o actividades pagadas / Actos o actividades pagados en la región fronteriza norte</t>
  </si>
  <si>
    <t>Devoluciones, descuentos y bonificaciones / Actos o actividades pagados en la región fronteriza norte</t>
  </si>
  <si>
    <t>Valor total de actos o actividades pagadas / Actos o actividades pagados en la región fronteriza sur</t>
  </si>
  <si>
    <t>Devoluciones, descuentos y bonificaciones / Actos o actividades pagados en la región fronteriza sur</t>
  </si>
  <si>
    <t>Valor total de actos o actividades pagadas / Actos o actividades totales pagados a la tasa del 16% de IVA</t>
  </si>
  <si>
    <t>Devoluciones, descuentos y bonificaciones / Actos o actividades totales pagados a la tasa del 16% de
IVA</t>
  </si>
  <si>
    <t>Valor total de actos o actividades pagadas / Actos o actividades pagados en la importación por aduana de bienestangiblesa la tasa del16% de IVA</t>
  </si>
  <si>
    <t>Devoluciones, descuentos y bonificaciones / Actos
o actividades pagados en la importación por aduana de bienestangiblesa la tasa del16% de IVA</t>
  </si>
  <si>
    <t>Valor total de actos o actividades pagadas / Actos o actividades pagados en la importación de bienes
intangibles y servicios a la tasa del 16% de IVA</t>
  </si>
  <si>
    <t>Devoluciones, descuentos y bonificaciones / Actos o actividades pagados en la importación de bienes
intangibles y servicios a la tasa del 16% de IVA</t>
  </si>
  <si>
    <t>Exclusivamente de actividades gravadas / Actos o actividades pagados en la región fronteriza norte</t>
  </si>
  <si>
    <t>Asociado a actividades por las cuales se aplicó una proporción / Actos o actividades pagados en la región fronteriza norte</t>
  </si>
  <si>
    <t>Exclusivamente de actividades gravadas / Actos o actividades pagados en la región fronteriza sur</t>
  </si>
  <si>
    <t>Asociado a actividades por las cuales se aplicó una proporción / Actos o actividades pagados en la región fronteriza sur</t>
  </si>
  <si>
    <t>Exclusivamente de actividades gravadas / Actos o actividades totales pagados a la tasa del 16% de IVA</t>
  </si>
  <si>
    <t>Asociado a actividades por las cuales se aplicó una proporción / Actos o actividades totales pagados a la tasa del 16% de IVA</t>
  </si>
  <si>
    <t>Exclusivamente de actividades gravadas / Actos o actividades pagados en la importación por aduana de bienes tangibles a la tasa del 16% de IVA</t>
  </si>
  <si>
    <t>Asociado a actividades por las cuales se aplicó una proporción / Actos o actividades pagados en la importación por aduana de bienes tangibles a la tasa del 16% de IVA</t>
  </si>
  <si>
    <t>Exclusivamente de actividades gravadas / Actos o actividades pagados en la importación de bienes intangibles y servicios a la tasa del 16% de IVA</t>
  </si>
  <si>
    <t>Asociado a actividades por las cuales se aplicó una proporción / Actos o actividades pagados en la
importación de bienes intangibles y servicios a la tasa del 16% de IVA</t>
  </si>
  <si>
    <t>Asociado a actividades por las cuales se aplicó una proporción / Actos o actividades pagados en la región
fronteriza norte</t>
  </si>
  <si>
    <t>Asociado a actividades que no cumple con requisitos / Actos o actividades pagados en la
región fronteriza norte</t>
  </si>
  <si>
    <t>Asociado a actividades exentas / Actos o
actividades pagados en la región fronteriza norte</t>
  </si>
  <si>
    <t>Asociado a actividades no objeto / Actos o actividades pagados en la región fronteriza norte</t>
  </si>
  <si>
    <t>Asociado a actividades que no cumple con requisitos / Actos o actividades pagados en la región fronteriza sur</t>
  </si>
  <si>
    <t>Asociado a actividades exentas / Actos o
actividades pagados en la región fronteriza sur</t>
  </si>
  <si>
    <t>Asociado a actividades no objeto / Actos o actividades pagados en la región fronteriza sur</t>
  </si>
  <si>
    <t>Asociado a actividades que no cumple con requisitos / Actos o actividades totales pagados a la tasa del 16% de IVA</t>
  </si>
  <si>
    <t>Asociado a actividades exentas / Actos o
actividades totales pagados a la tasa del 16% de IVA</t>
  </si>
  <si>
    <t>Asociado a actividades no objeto / Actos o actividades totales pagados a la tasa del 16% de IVA</t>
  </si>
  <si>
    <t>Asociado a actividades que no cumple con requisitos / Actos o actividades pagados en la importación por aduana de bienes tangibles a la tasa del 16% de IVA</t>
  </si>
  <si>
    <t>Asociado a actividades exentas / Actos o
actividades pagados en la importación por aduana de bienes tangibles a la tasa del 16% de IVA</t>
  </si>
  <si>
    <t>Asociado a actividades no objeto / Actos o actividades pagados en la importación por aduana de bienes tangibles a la tasa del 16% de IVA</t>
  </si>
  <si>
    <t>Asociado a actividades por las cuales se aplicó una proporción / Actos o actividades pagados en la importación de bienes intangibles y servicios a la tasa del 16% del IVA</t>
  </si>
  <si>
    <t>Asociado a actividades que no cumple con requisitos / Actos o actividades pagados en laimportación de bienes intangibles y servicios a la tasa del 16% del IVA</t>
  </si>
  <si>
    <t>Asociado a actividades exentas / Actos o
actividades pagados en la importación de bienes intangibles y servicios a la tasa del 16% del IVA</t>
  </si>
  <si>
    <t>Asociado a actividades no objeto / Actos o actividades pagados en la importación de bienesintangibles y servicios a la tasa del 16% del IVA</t>
  </si>
  <si>
    <t>IVA retenido por el contribuyente</t>
  </si>
  <si>
    <t>Actos o actividades pagados en la importación de bienes y servicios por los que no se pagara el IVA (Exentos)</t>
  </si>
  <si>
    <t>Actos o actividades pagados por los que no se pagará el IVA (Exentos)</t>
  </si>
  <si>
    <t>Demás actosoactividades pagados a la tasa del 0% de IVA</t>
  </si>
  <si>
    <t>Actos o actividades no objeto del IVA realizados en territorio nacional</t>
  </si>
  <si>
    <t>Actos o actividades no objeto del IVA por no contar con establecimiento en territorio nacional</t>
  </si>
  <si>
    <t>Manifiesto que se dio efectos fiscales a los comprobantes que amparan las operaciones realizadas con el proveedor</t>
  </si>
  <si>
    <t>Tipo de tercero</t>
  </si>
  <si>
    <t>Tipo de operación</t>
  </si>
  <si>
    <t>Registro Federal de Contribuyentes</t>
  </si>
  <si>
    <t>Número de identificación fiscal</t>
  </si>
  <si>
    <t>Nombre del extranjero</t>
  </si>
  <si>
    <t>Valor de los actos o actividades / Actos o actividades pagados a la tasa del 16% de IVA</t>
  </si>
  <si>
    <t>Monto del IVA pagado no acreditable / Actos o actividades pagados a la tasa del 16% de IVA</t>
  </si>
  <si>
    <t>Actos o actividades pagados a la tasa del 11% de IVA</t>
  </si>
  <si>
    <t>Monto del IVA pagado no acreditable  11%</t>
  </si>
  <si>
    <t>Valor de los actos o actividades / Actos o actividades pagados en la región fronteriza norte</t>
  </si>
  <si>
    <t>Monto del IVA pagado no acreditable / Actos o actividades pagados en la región fronteriza norte</t>
  </si>
  <si>
    <t>Valor de los actos o actividades / Actos o actividades pagados en la región fronteriza sur</t>
  </si>
  <si>
    <t>Monto del IVA pagado no acreditable / Actos o actividades pagados en la región fronteriza sur</t>
  </si>
  <si>
    <t>Valor de los actos o actividades / Actos o actividades pagados en la importación de bienes y servicios a la tasa del 16% de IVA</t>
  </si>
  <si>
    <t>Monto del IVA pagado no acreditable / Actos o actividades pagados en la importación de bienes y servicios a la tasa del 16% de IVA</t>
  </si>
  <si>
    <t>Valor de los actos o actividades / Actos o actividades pagados en la importación de bienes y servicios por los que no se pagará el IVA (Exentos)</t>
  </si>
  <si>
    <t>Valor de los actos o actividades / Actos o actividades pagados por los que no se pagará el IVA (Exentos)</t>
  </si>
  <si>
    <t>Valor de los actos o actividades / Demás actos o actividades pagados a la tasa del 0% de IVA</t>
  </si>
  <si>
    <t>Valor de los actos o actividades / Actos o actividades no objeto del IVA</t>
  </si>
  <si>
    <t>IVA pagado / IVA retenido por el contribuyente</t>
  </si>
  <si>
    <t>IVA pagado / IVA por devoluciones, descuentos y bonificaciones sobre adquisición de mercancías y gastos en general</t>
  </si>
  <si>
    <r>
      <rPr>
        <b/>
        <sz val="11"/>
        <color theme="1"/>
        <rFont val="Aptos Narrow"/>
        <family val="2"/>
        <scheme val="minor"/>
      </rPr>
      <t>Artículo 2192 CCF</t>
    </r>
    <r>
      <rPr>
        <sz val="11"/>
        <color theme="1"/>
        <rFont val="Aptos Narrow"/>
        <family val="2"/>
        <scheme val="minor"/>
      </rPr>
      <t xml:space="preserve">.- La compensación no tendrá lugar: 
VIII. Si las deudas fuesen fiscales, excepto en los casos en que la ley lo autorice. </t>
    </r>
  </si>
  <si>
    <t>Forma de pago</t>
  </si>
  <si>
    <r>
      <rPr>
        <b/>
        <sz val="11"/>
        <color theme="1"/>
        <rFont val="Aptos Narrow"/>
        <family val="2"/>
        <scheme val="minor"/>
      </rPr>
      <t>Requisitos de deducciones que corresponden a obligaciones que se extingan con la entrega de dinero
3.3.1.3.</t>
    </r>
    <r>
      <rPr>
        <sz val="11"/>
        <color theme="1"/>
        <rFont val="Aptos Narrow"/>
        <family val="2"/>
        <scheme val="minor"/>
      </rPr>
      <t xml:space="preserve">	Para los efectos del artículo 27, fracción III de la Ley del ISR, se considera que el requisito de deducibilidad consistente en que los pagos cuyo monto exceda de $2,000.00 (dos mil pesos 00/100 M.N.), se efectúen mediante cheque nominativo del contribuyente, tarjeta de crédito, de débito o de servicios, o a través de monederos electrónicos autorizados por el SAT, solo es aplicable a las obligaciones que se cumplan o se extingan con la entrega de una cantidad en dinero, por lo que están exceptuados aquellos casos en los cuales el interés del acreedor queda satisfecho mediante cualquier otra forma de extinción de las obligaciones que den lugar a las contraprestaciones.
	LISR 27</t>
    </r>
  </si>
  <si>
    <r>
      <rPr>
        <b/>
        <sz val="11"/>
        <color theme="1"/>
        <rFont val="Aptos Narrow"/>
        <family val="2"/>
        <scheme val="minor"/>
      </rPr>
      <t>Artículo 28 LISR</t>
    </r>
    <r>
      <rPr>
        <sz val="11"/>
        <color theme="1"/>
        <rFont val="Aptos Narrow"/>
        <family val="2"/>
        <scheme val="minor"/>
      </rPr>
      <t>. Para los efectos de este Título, no serán deducibles:
XV.	Los pagos por concepto de impuesto al valor agregado o del impuesto especial sobre producción y servicios, que el contribuyente hubiese efectuado y el que le hubieran trasladado. No se aplicará lo dispuesto en esta fracción, cuando el contribuyente no tenga derecho a acreditar los mencionados impuestos que le hubieran sido trasladados o que hubiese pagado con motivo de la importación de bienes o servicios, que correspondan a gastos o inversiones deducibles en los términos de esta Ley.
	Tampoco será deducible el impuesto al valor agregado ni el impuesto especial sobre producción y servicios, que le hubieran trasladado al contribuyente ni el que hubiese pagado con motivo de la importación de bienes o servicios, cuando la erogación que dio origen al traslado o al pago no sea deducible en los términos de esta Ley.</t>
    </r>
  </si>
  <si>
    <t>IVA no acreditable deducible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</si>
</sst>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72" formatCode="_-* #,##0.00_-;\-* #,##0.00_-;_-* &quot;-&quot;??_-;_-@_-"/>
  </numFmts>
  <fonts count="21" x14ac:knownFonts="1">
    <font>
      <sz val="11"/>
      <color theme="1"/>
      <name val="Aptos Narrow"/>
      <family val="2"/>
      <scheme val="minor"/>
    </font>
    <font>
      <sz val="11"/>
      <color theme="1"/>
      <name val="Aptos Narrow"/>
      <family val="2"/>
      <scheme val="minor"/>
    </font>
    <font>
      <b/>
      <sz val="11"/>
      <color theme="1"/>
      <name val="Aptos Narrow"/>
      <family val="2"/>
      <scheme val="minor"/>
    </font>
    <font>
      <sz val="8"/>
      <name val="Aptos Narrow"/>
      <family val="2"/>
      <scheme val="minor"/>
    </font>
    <font>
      <b/>
      <sz val="11"/>
      <color theme="0"/>
      <name val="Aptos Narrow"/>
      <family val="2"/>
      <scheme val="minor"/>
    </font>
    <font>
      <u/>
      <sz val="11"/>
      <color theme="10"/>
      <name val="Aptos Narrow"/>
      <family val="2"/>
      <scheme val="minor"/>
    </font>
    <font>
      <b/>
      <u/>
      <sz val="11"/>
      <color rgb="FF0033CC"/>
      <name val="Arial"/>
      <family val="2"/>
    </font>
    <font>
      <b/>
      <u/>
      <sz val="11"/>
      <color rgb="FFC00000"/>
      <name val="Arial"/>
      <family val="2"/>
    </font>
    <font>
      <b/>
      <sz val="11"/>
      <color rgb="FFC00000"/>
      <name val="Aptos Narrow"/>
      <family val="2"/>
      <scheme val="minor"/>
    </font>
    <font>
      <b/>
      <sz val="11"/>
      <color rgb="FF545454"/>
      <name val="Arial"/>
      <family val="2"/>
    </font>
    <font>
      <sz val="11"/>
      <color rgb="FF545454"/>
      <name val="Arial"/>
      <family val="2"/>
    </font>
    <font>
      <b/>
      <sz val="11"/>
      <color rgb="FF212529"/>
      <name val="Arial"/>
      <family val="2"/>
    </font>
    <font>
      <b/>
      <sz val="11"/>
      <color rgb="FFFFFF00"/>
      <name val="Aptos Narrow"/>
      <family val="2"/>
      <scheme val="minor"/>
    </font>
    <font>
      <b/>
      <sz val="11"/>
      <color indexed="12"/>
      <name val="Calibri"/>
      <family val="2"/>
    </font>
    <font>
      <b/>
      <u/>
      <sz val="11"/>
      <color rgb="FF0000FF"/>
      <name val="Aptos Narrow"/>
      <family val="2"/>
      <scheme val="minor"/>
    </font>
    <font>
      <sz val="10"/>
      <name val="Arial"/>
      <family val="2"/>
    </font>
    <font>
      <b/>
      <sz val="10"/>
      <name val="Arial"/>
      <family val="2"/>
    </font>
    <font>
      <b/>
      <u/>
      <sz val="10"/>
      <color rgb="FFFFFF00"/>
      <name val="Arial"/>
      <family val="2"/>
    </font>
    <font>
      <b/>
      <sz val="10"/>
      <color rgb="FFFFFF00"/>
      <name val="Arial"/>
      <family val="2"/>
    </font>
    <font>
      <b/>
      <sz val="9"/>
      <color indexed="81"/>
      <name val="Tahoma"/>
      <family val="2"/>
    </font>
    <font>
      <u/>
      <sz val="11"/>
      <color indexed="12"/>
      <name val="Calibri"/>
      <family val="2"/>
    </font>
  </fonts>
  <fills count="24">
    <fill>
      <patternFill patternType="none"/>
    </fill>
    <fill>
      <patternFill patternType="gray125"/>
    </fill>
    <fill>
      <patternFill patternType="solid">
        <fgColor theme="5" tint="0.79998168889431442"/>
        <bgColor indexed="64"/>
      </patternFill>
    </fill>
    <fill>
      <patternFill patternType="solid">
        <fgColor theme="1" tint="0.34998626667073579"/>
        <bgColor indexed="64"/>
      </patternFill>
    </fill>
    <fill>
      <patternFill patternType="solid">
        <fgColor theme="9" tint="0.79998168889431442"/>
        <bgColor indexed="64"/>
      </patternFill>
    </fill>
    <fill>
      <patternFill patternType="solid">
        <fgColor theme="4" tint="-0.499984740745262"/>
        <bgColor indexed="64"/>
      </patternFill>
    </fill>
    <fill>
      <patternFill patternType="solid">
        <fgColor theme="0" tint="-4.9989318521683403E-2"/>
        <bgColor indexed="64"/>
      </patternFill>
    </fill>
    <fill>
      <patternFill patternType="solid">
        <fgColor rgb="FFC00000"/>
        <bgColor indexed="64"/>
      </patternFill>
    </fill>
    <fill>
      <patternFill patternType="solid">
        <fgColor theme="9" tint="-0.499984740745262"/>
        <bgColor indexed="64"/>
      </patternFill>
    </fill>
    <fill>
      <patternFill patternType="solid">
        <fgColor theme="5" tint="-0.499984740745262"/>
        <bgColor indexed="64"/>
      </patternFill>
    </fill>
    <fill>
      <patternFill patternType="solid">
        <fgColor theme="7" tint="0.39997558519241921"/>
        <bgColor indexed="64"/>
      </patternFill>
    </fill>
    <fill>
      <patternFill patternType="solid">
        <fgColor theme="6" tint="-0.499984740745262"/>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C000"/>
        <bgColor indexed="64"/>
      </patternFill>
    </fill>
    <fill>
      <patternFill patternType="solid">
        <fgColor theme="7" tint="0.59999389629810485"/>
        <bgColor indexed="64"/>
      </patternFill>
    </fill>
    <fill>
      <patternFill patternType="solid">
        <fgColor rgb="FF92D050"/>
        <bgColor indexed="64"/>
      </patternFill>
    </fill>
    <fill>
      <patternFill patternType="solid">
        <fgColor rgb="FFFFFFCC"/>
        <bgColor indexed="64"/>
      </patternFill>
    </fill>
    <fill>
      <patternFill patternType="solid">
        <fgColor rgb="FF66FFFF"/>
        <bgColor indexed="64"/>
      </patternFill>
    </fill>
    <fill>
      <patternFill patternType="solid">
        <fgColor rgb="FF66FF99"/>
        <bgColor indexed="64"/>
      </patternFill>
    </fill>
    <fill>
      <patternFill patternType="solid">
        <fgColor rgb="FFFFFF99"/>
        <bgColor indexed="64"/>
      </patternFill>
    </fill>
    <fill>
      <patternFill patternType="solid">
        <fgColor theme="5" tint="0.59999389629810485"/>
        <bgColor indexed="64"/>
      </patternFill>
    </fill>
    <fill>
      <patternFill patternType="solid">
        <fgColor rgb="FF3366FF"/>
        <bgColor indexed="64"/>
      </patternFill>
    </fill>
    <fill>
      <patternFill patternType="solid">
        <fgColor rgb="FFCCCC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rgb="FFC00000"/>
      </bottom>
      <diagonal/>
    </border>
    <border>
      <left/>
      <right style="thin">
        <color indexed="64"/>
      </right>
      <top/>
      <bottom style="thin">
        <color rgb="FFC00000"/>
      </bottom>
      <diagonal/>
    </border>
    <border>
      <left style="thin">
        <color indexed="64"/>
      </left>
      <right/>
      <top/>
      <bottom style="thin">
        <color rgb="FFC00000"/>
      </bottom>
      <diagonal/>
    </border>
    <border>
      <left style="thin">
        <color rgb="FFC00000"/>
      </left>
      <right style="thin">
        <color rgb="FFC00000"/>
      </right>
      <top style="thin">
        <color rgb="FFC00000"/>
      </top>
      <bottom style="thin">
        <color rgb="FFC00000"/>
      </bottom>
      <diagonal/>
    </border>
    <border>
      <left style="thin">
        <color indexed="64"/>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7">
    <xf numFmtId="0" fontId="0" fillId="0" borderId="0"/>
    <xf numFmtId="9" fontId="1" fillId="0" borderId="0" applyFont="0" applyFill="0" applyBorder="0" applyAlignment="0" applyProtection="0"/>
    <xf numFmtId="0" fontId="5" fillId="0" borderId="0" applyNumberFormat="0" applyFill="0" applyBorder="0" applyAlignment="0" applyProtection="0"/>
    <xf numFmtId="0" fontId="15" fillId="0" borderId="0"/>
    <xf numFmtId="0" fontId="5" fillId="0" borderId="0" applyNumberFormat="0" applyFill="0" applyBorder="0" applyAlignment="0" applyProtection="0"/>
    <xf numFmtId="172" fontId="1" fillId="0" borderId="0" applyFont="0" applyFill="0" applyBorder="0" applyAlignment="0" applyProtection="0"/>
    <xf numFmtId="0" fontId="15" fillId="0" borderId="0"/>
  </cellStyleXfs>
  <cellXfs count="71">
    <xf numFmtId="0" fontId="0" fillId="0" borderId="0" xfId="0"/>
    <xf numFmtId="0" fontId="2" fillId="2" borderId="1" xfId="0" applyFont="1" applyFill="1" applyBorder="1" applyAlignment="1">
      <alignment horizontal="center" vertical="center"/>
    </xf>
    <xf numFmtId="0" fontId="0" fillId="0" borderId="1" xfId="0" applyBorder="1"/>
    <xf numFmtId="4" fontId="0" fillId="0" borderId="1" xfId="0" applyNumberFormat="1" applyBorder="1"/>
    <xf numFmtId="4" fontId="0" fillId="3" borderId="1" xfId="0" applyNumberFormat="1" applyFill="1" applyBorder="1"/>
    <xf numFmtId="4" fontId="0" fillId="0" borderId="0" xfId="0" applyNumberFormat="1"/>
    <xf numFmtId="0" fontId="0" fillId="4" borderId="1" xfId="0" applyFill="1" applyBorder="1"/>
    <xf numFmtId="9" fontId="0" fillId="4" borderId="1" xfId="1" applyFont="1" applyFill="1" applyBorder="1"/>
    <xf numFmtId="0" fontId="0" fillId="5" borderId="0" xfId="0" applyFill="1"/>
    <xf numFmtId="0" fontId="2" fillId="0" borderId="0" xfId="0" applyFont="1"/>
    <xf numFmtId="0" fontId="0" fillId="0" borderId="1" xfId="0" applyBorder="1" applyAlignment="1">
      <alignment horizontal="justify" vertical="center" wrapText="1"/>
    </xf>
    <xf numFmtId="0" fontId="2" fillId="2" borderId="1" xfId="0" applyFont="1" applyFill="1" applyBorder="1" applyAlignment="1">
      <alignment horizontal="center" vertical="center" wrapText="1"/>
    </xf>
    <xf numFmtId="3" fontId="0" fillId="0" borderId="1" xfId="0" applyNumberFormat="1" applyBorder="1"/>
    <xf numFmtId="164" fontId="0" fillId="0" borderId="1" xfId="1" applyNumberFormat="1" applyFont="1" applyBorder="1"/>
    <xf numFmtId="0" fontId="0" fillId="0" borderId="1" xfId="0" applyBorder="1" applyAlignment="1">
      <alignment horizontal="justify" vertical="center" wrapText="1"/>
    </xf>
    <xf numFmtId="0" fontId="0" fillId="0" borderId="1" xfId="0" applyBorder="1" applyAlignment="1">
      <alignment horizontal="justify" vertical="center"/>
    </xf>
    <xf numFmtId="0" fontId="0" fillId="0" borderId="0" xfId="0" applyAlignment="1">
      <alignment vertical="center"/>
    </xf>
    <xf numFmtId="0" fontId="0" fillId="0" borderId="1" xfId="0" applyBorder="1" applyAlignment="1">
      <alignment vertical="center" wrapText="1"/>
    </xf>
    <xf numFmtId="0" fontId="0" fillId="0" borderId="1" xfId="0" applyBorder="1" applyAlignment="1">
      <alignment vertical="center"/>
    </xf>
    <xf numFmtId="0" fontId="0" fillId="0" borderId="1" xfId="0" applyBorder="1" applyAlignment="1">
      <alignment horizontal="center" vertical="center"/>
    </xf>
    <xf numFmtId="0" fontId="0" fillId="0" borderId="3" xfId="0" applyBorder="1" applyAlignment="1">
      <alignment vertical="center" wrapText="1"/>
    </xf>
    <xf numFmtId="4" fontId="0" fillId="4" borderId="1" xfId="0" applyNumberFormat="1" applyFill="1" applyBorder="1" applyAlignment="1">
      <alignment vertical="center"/>
    </xf>
    <xf numFmtId="0" fontId="2" fillId="0" borderId="1" xfId="0" applyFont="1" applyBorder="1" applyAlignment="1">
      <alignment horizontal="center"/>
    </xf>
    <xf numFmtId="0" fontId="0" fillId="0" borderId="0" xfId="0" applyAlignment="1">
      <alignment horizontal="justify" wrapText="1"/>
    </xf>
    <xf numFmtId="0" fontId="0" fillId="0" borderId="0" xfId="0" applyAlignment="1">
      <alignment horizontal="justify"/>
    </xf>
    <xf numFmtId="0" fontId="0" fillId="0" borderId="1" xfId="0" applyBorder="1" applyAlignment="1">
      <alignment horizontal="justify" wrapText="1"/>
    </xf>
    <xf numFmtId="0" fontId="0" fillId="0" borderId="1" xfId="0" applyBorder="1" applyAlignment="1">
      <alignment horizontal="justify"/>
    </xf>
    <xf numFmtId="4" fontId="0" fillId="6" borderId="1" xfId="0" applyNumberFormat="1" applyFill="1" applyBorder="1"/>
    <xf numFmtId="0" fontId="6" fillId="0" borderId="0" xfId="2" applyFont="1" applyAlignment="1">
      <alignment horizontal="center" vertical="center"/>
    </xf>
    <xf numFmtId="0" fontId="7" fillId="0" borderId="0" xfId="2" applyFont="1" applyAlignment="1">
      <alignment horizontal="center" vertical="center"/>
    </xf>
    <xf numFmtId="0" fontId="0" fillId="7" borderId="0" xfId="0" applyFill="1"/>
    <xf numFmtId="14" fontId="0" fillId="0" borderId="0" xfId="0" applyNumberFormat="1"/>
    <xf numFmtId="17" fontId="0" fillId="0" borderId="0" xfId="0" quotePrefix="1" applyNumberFormat="1"/>
    <xf numFmtId="0" fontId="4" fillId="7" borderId="0" xfId="0" applyFont="1" applyFill="1"/>
    <xf numFmtId="0" fontId="9" fillId="0" borderId="0" xfId="0" applyFont="1"/>
    <xf numFmtId="0" fontId="10" fillId="0" borderId="1" xfId="0" applyFont="1" applyBorder="1" applyAlignment="1">
      <alignment horizontal="left" vertical="center" wrapText="1" indent="1"/>
    </xf>
    <xf numFmtId="0" fontId="0" fillId="0" borderId="1" xfId="0" applyBorder="1" applyAlignment="1">
      <alignment horizontal="left" vertical="center" wrapText="1" indent="1"/>
    </xf>
    <xf numFmtId="4" fontId="2" fillId="0" borderId="0" xfId="0" applyNumberFormat="1" applyFont="1"/>
    <xf numFmtId="0" fontId="11" fillId="0" borderId="0" xfId="0" applyFont="1"/>
    <xf numFmtId="0" fontId="10" fillId="0" borderId="1" xfId="0" applyFont="1" applyBorder="1" applyAlignment="1">
      <alignment horizontal="left" wrapText="1" indent="1"/>
    </xf>
    <xf numFmtId="0" fontId="9" fillId="0" borderId="2" xfId="0" applyFont="1" applyBorder="1" applyAlignment="1">
      <alignment horizontal="justify" vertical="center"/>
    </xf>
    <xf numFmtId="4" fontId="0" fillId="0" borderId="1" xfId="0" applyNumberFormat="1" applyBorder="1" applyAlignment="1">
      <alignment vertical="center"/>
    </xf>
    <xf numFmtId="0" fontId="12" fillId="8" borderId="4" xfId="0" applyFont="1" applyFill="1" applyBorder="1" applyAlignment="1">
      <alignment horizontal="center"/>
    </xf>
    <xf numFmtId="0" fontId="12" fillId="9" borderId="4" xfId="0" applyFont="1" applyFill="1" applyBorder="1" applyAlignment="1">
      <alignment horizontal="center"/>
    </xf>
    <xf numFmtId="0" fontId="2" fillId="10" borderId="4" xfId="0" applyFont="1" applyFill="1" applyBorder="1" applyAlignment="1">
      <alignment horizontal="center"/>
    </xf>
    <xf numFmtId="0" fontId="2" fillId="10" borderId="5" xfId="0" applyFont="1" applyFill="1" applyBorder="1" applyAlignment="1">
      <alignment horizontal="center"/>
    </xf>
    <xf numFmtId="0" fontId="12" fillId="11" borderId="6" xfId="0" applyFont="1" applyFill="1" applyBorder="1" applyAlignment="1">
      <alignment horizontal="center"/>
    </xf>
    <xf numFmtId="0" fontId="12" fillId="11" borderId="4" xfId="0" applyFont="1" applyFill="1" applyBorder="1" applyAlignment="1">
      <alignment horizontal="center"/>
    </xf>
    <xf numFmtId="0" fontId="12" fillId="11" borderId="5" xfId="0" applyFont="1" applyFill="1" applyBorder="1" applyAlignment="1">
      <alignment horizontal="center"/>
    </xf>
    <xf numFmtId="0" fontId="2" fillId="12" borderId="1" xfId="0" applyFont="1" applyFill="1" applyBorder="1" applyAlignment="1">
      <alignment horizontal="center"/>
    </xf>
    <xf numFmtId="0" fontId="13" fillId="13" borderId="7" xfId="0" applyFont="1" applyFill="1" applyBorder="1" applyAlignment="1">
      <alignment horizontal="center"/>
    </xf>
    <xf numFmtId="0" fontId="13" fillId="14" borderId="7" xfId="0" applyFont="1" applyFill="1" applyBorder="1" applyAlignment="1">
      <alignment horizontal="center"/>
    </xf>
    <xf numFmtId="0" fontId="13" fillId="15" borderId="7" xfId="0" applyFont="1" applyFill="1" applyBorder="1" applyAlignment="1">
      <alignment horizontal="center"/>
    </xf>
    <xf numFmtId="0" fontId="13" fillId="16" borderId="7" xfId="0" applyFont="1" applyFill="1" applyBorder="1" applyAlignment="1">
      <alignment horizontal="center"/>
    </xf>
    <xf numFmtId="0" fontId="13" fillId="17" borderId="7" xfId="0" applyFont="1" applyFill="1" applyBorder="1" applyAlignment="1">
      <alignment horizontal="center"/>
    </xf>
    <xf numFmtId="0" fontId="14" fillId="14" borderId="8" xfId="2" applyFont="1" applyFill="1" applyBorder="1" applyAlignment="1">
      <alignment horizontal="center" vertical="center" wrapText="1"/>
    </xf>
    <xf numFmtId="0" fontId="16" fillId="14" borderId="8" xfId="3" applyFont="1" applyFill="1" applyBorder="1" applyAlignment="1">
      <alignment horizontal="center" vertical="center" wrapText="1"/>
    </xf>
    <xf numFmtId="0" fontId="16" fillId="18" borderId="8" xfId="3" applyFont="1" applyFill="1" applyBorder="1" applyAlignment="1">
      <alignment horizontal="center" vertical="center" wrapText="1"/>
    </xf>
    <xf numFmtId="0" fontId="16" fillId="19" borderId="8" xfId="3" applyFont="1" applyFill="1" applyBorder="1" applyAlignment="1">
      <alignment horizontal="center" vertical="center" wrapText="1"/>
    </xf>
    <xf numFmtId="0" fontId="16" fillId="20" borderId="8" xfId="3" applyFont="1" applyFill="1" applyBorder="1" applyAlignment="1">
      <alignment horizontal="center" vertical="center" wrapText="1"/>
    </xf>
    <xf numFmtId="0" fontId="16" fillId="21" borderId="8" xfId="3" applyFont="1" applyFill="1" applyBorder="1" applyAlignment="1">
      <alignment horizontal="center" vertical="center" wrapText="1"/>
    </xf>
    <xf numFmtId="0" fontId="17" fillId="22" borderId="8" xfId="3" applyFont="1" applyFill="1" applyBorder="1" applyAlignment="1">
      <alignment horizontal="center" vertical="center" wrapText="1"/>
    </xf>
    <xf numFmtId="0" fontId="18" fillId="22" borderId="8" xfId="3" applyFont="1" applyFill="1" applyBorder="1" applyAlignment="1">
      <alignment horizontal="center" vertical="center" wrapText="1"/>
    </xf>
    <xf numFmtId="0" fontId="16" fillId="23" borderId="8" xfId="3" applyFont="1" applyFill="1" applyBorder="1" applyAlignment="1">
      <alignment horizontal="center" vertical="center" wrapText="1"/>
    </xf>
    <xf numFmtId="0" fontId="14" fillId="23" borderId="8" xfId="2" applyFont="1" applyFill="1" applyBorder="1" applyAlignment="1">
      <alignment horizontal="center" vertical="center" wrapText="1"/>
    </xf>
    <xf numFmtId="0" fontId="0" fillId="0" borderId="0" xfId="0" quotePrefix="1"/>
    <xf numFmtId="0" fontId="16" fillId="2" borderId="8" xfId="3" applyFont="1" applyFill="1" applyBorder="1" applyAlignment="1">
      <alignment horizontal="center" vertical="center" wrapText="1"/>
    </xf>
    <xf numFmtId="0" fontId="20" fillId="2" borderId="8" xfId="4" applyFont="1" applyFill="1" applyBorder="1" applyAlignment="1" applyProtection="1">
      <alignment horizontal="center" vertical="center" wrapText="1"/>
    </xf>
    <xf numFmtId="0" fontId="18" fillId="7" borderId="8" xfId="3" applyFont="1" applyFill="1" applyBorder="1" applyAlignment="1">
      <alignment horizontal="center" vertical="center" wrapText="1"/>
    </xf>
    <xf numFmtId="0" fontId="0" fillId="0" borderId="0" xfId="0"/>
    <xf numFmtId="0" fontId="15" fillId="0" borderId="9" xfId="6" applyBorder="1"/>
  </cellXfs>
  <cellStyles count="7">
    <cellStyle name="Hipervínculo" xfId="2" builtinId="8"/>
    <cellStyle name="Hipervínculo 2" xfId="4" xr:uid="{113D8FC2-BE8F-4751-BF63-0FC70A349BE5}"/>
    <cellStyle name="Millares 2" xfId="5" xr:uid="{4F456760-4272-4EDD-8C9E-43D5E92FB238}"/>
    <cellStyle name="Normal" xfId="0" builtinId="0"/>
    <cellStyle name="Normal 2" xfId="3" xr:uid="{958D7BB4-6455-41E2-935C-D7893C9981B8}"/>
    <cellStyle name="Normal 2 2" xfId="6" xr:uid="{8D0C0622-109F-4805-8C04-80201E643872}"/>
    <cellStyle name="Porcentaje" xfId="1" builtinId="5"/>
  </cellStyles>
  <dxfs count="0"/>
  <tableStyles count="0" defaultTableStyle="TableStyleMedium2"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060440DF-4EB8-4A96-9A6F-594C3CC08480}" type="doc">
      <dgm:prSet loTypeId="urn:microsoft.com/office/officeart/2005/8/layout/hierarchy1" loCatId="hierarchy" qsTypeId="urn:microsoft.com/office/officeart/2005/8/quickstyle/simple1" qsCatId="simple" csTypeId="urn:microsoft.com/office/officeart/2005/8/colors/accent1_2" csCatId="accent1" phldr="1"/>
      <dgm:spPr/>
      <dgm:t>
        <a:bodyPr/>
        <a:lstStyle/>
        <a:p>
          <a:endParaRPr lang="es-MX"/>
        </a:p>
      </dgm:t>
    </dgm:pt>
    <dgm:pt modelId="{A232B0FA-1858-471F-B1F7-FA9CF9491CE7}">
      <dgm:prSet phldrT="[Texto]"/>
      <dgm:spPr/>
      <dgm:t>
        <a:bodyPr/>
        <a:lstStyle/>
        <a:p>
          <a:r>
            <a:rPr lang="es-MX"/>
            <a:t>Vendedor se encuentra en territorio nacional</a:t>
          </a:r>
        </a:p>
      </dgm:t>
    </dgm:pt>
    <dgm:pt modelId="{CC48B117-45C1-4A11-A553-D806B4FD2C7C}" type="parTrans" cxnId="{41E9E9CC-1ED3-45B8-B79A-3AC96B137E8A}">
      <dgm:prSet/>
      <dgm:spPr/>
      <dgm:t>
        <a:bodyPr/>
        <a:lstStyle/>
        <a:p>
          <a:endParaRPr lang="es-MX"/>
        </a:p>
      </dgm:t>
    </dgm:pt>
    <dgm:pt modelId="{EE66F874-84C8-4C46-B049-E0B0E79A1D18}" type="sibTrans" cxnId="{41E9E9CC-1ED3-45B8-B79A-3AC96B137E8A}">
      <dgm:prSet/>
      <dgm:spPr/>
      <dgm:t>
        <a:bodyPr/>
        <a:lstStyle/>
        <a:p>
          <a:endParaRPr lang="es-MX"/>
        </a:p>
      </dgm:t>
    </dgm:pt>
    <dgm:pt modelId="{CCC11B11-E376-4F74-B236-31CF70C6688E}">
      <dgm:prSet phldrT="[Texto]"/>
      <dgm:spPr/>
      <dgm:t>
        <a:bodyPr/>
        <a:lstStyle/>
        <a:p>
          <a:r>
            <a:rPr lang="es-MX"/>
            <a:t>Proveedor se encuentra en ALEMANIA</a:t>
          </a:r>
        </a:p>
      </dgm:t>
    </dgm:pt>
    <dgm:pt modelId="{566D1601-49FA-49E0-A4FB-B011F03CCFFE}" type="parTrans" cxnId="{6FCDFAEA-EE64-4168-9789-8F1BED441CF8}">
      <dgm:prSet/>
      <dgm:spPr/>
      <dgm:t>
        <a:bodyPr/>
        <a:lstStyle/>
        <a:p>
          <a:endParaRPr lang="es-MX"/>
        </a:p>
      </dgm:t>
    </dgm:pt>
    <dgm:pt modelId="{63D91C7A-D704-47FD-B2E7-506CEECE2154}" type="sibTrans" cxnId="{6FCDFAEA-EE64-4168-9789-8F1BED441CF8}">
      <dgm:prSet/>
      <dgm:spPr/>
      <dgm:t>
        <a:bodyPr/>
        <a:lstStyle/>
        <a:p>
          <a:endParaRPr lang="es-MX"/>
        </a:p>
      </dgm:t>
    </dgm:pt>
    <dgm:pt modelId="{5E37F7A9-B8A1-4203-874A-63879A07AE51}">
      <dgm:prSet phldrT="[Texto]"/>
      <dgm:spPr/>
      <dgm:t>
        <a:bodyPr/>
        <a:lstStyle/>
        <a:p>
          <a:r>
            <a:rPr lang="es-MX"/>
            <a:t>El vendor le compra una maquinaria al proveedor y solicita se la entrega a su cliente en BRASIL</a:t>
          </a:r>
        </a:p>
      </dgm:t>
    </dgm:pt>
    <dgm:pt modelId="{4C39DBD7-01DB-4DCB-B89A-FCD0F2A3ECFA}" type="parTrans" cxnId="{41DBFCC1-D7F2-4746-B3C9-B19E03A542AC}">
      <dgm:prSet/>
      <dgm:spPr/>
      <dgm:t>
        <a:bodyPr/>
        <a:lstStyle/>
        <a:p>
          <a:endParaRPr lang="es-MX"/>
        </a:p>
      </dgm:t>
    </dgm:pt>
    <dgm:pt modelId="{01E5970F-55DE-4C0C-AC85-474215B334E4}" type="sibTrans" cxnId="{41DBFCC1-D7F2-4746-B3C9-B19E03A542AC}">
      <dgm:prSet/>
      <dgm:spPr/>
      <dgm:t>
        <a:bodyPr/>
        <a:lstStyle/>
        <a:p>
          <a:endParaRPr lang="es-MX"/>
        </a:p>
      </dgm:t>
    </dgm:pt>
    <dgm:pt modelId="{C4244E47-B707-4B3E-8B74-CE5CD4944C77}">
      <dgm:prSet phldrT="[Texto]"/>
      <dgm:spPr/>
      <dgm:t>
        <a:bodyPr/>
        <a:lstStyle/>
        <a:p>
          <a:r>
            <a:rPr lang="es-MX"/>
            <a:t>Comprador en BRASIL</a:t>
          </a:r>
        </a:p>
      </dgm:t>
    </dgm:pt>
    <dgm:pt modelId="{39D73B9E-64C6-43AD-928E-4137F54FE2E2}" type="parTrans" cxnId="{81C6F425-F015-41C4-AE9C-872F295B749B}">
      <dgm:prSet/>
      <dgm:spPr/>
      <dgm:t>
        <a:bodyPr/>
        <a:lstStyle/>
        <a:p>
          <a:endParaRPr lang="es-MX"/>
        </a:p>
      </dgm:t>
    </dgm:pt>
    <dgm:pt modelId="{7FC094C3-F621-405A-B5F1-0F731F95C881}" type="sibTrans" cxnId="{81C6F425-F015-41C4-AE9C-872F295B749B}">
      <dgm:prSet/>
      <dgm:spPr/>
      <dgm:t>
        <a:bodyPr/>
        <a:lstStyle/>
        <a:p>
          <a:endParaRPr lang="es-MX"/>
        </a:p>
      </dgm:t>
    </dgm:pt>
    <dgm:pt modelId="{3E05ED1B-E6D3-4634-B84E-8F82637D389E}">
      <dgm:prSet phldrT="[Texto]"/>
      <dgm:spPr/>
      <dgm:t>
        <a:bodyPr/>
        <a:lstStyle/>
        <a:p>
          <a:r>
            <a:rPr lang="es-MX"/>
            <a:t>Recibe la maquinaria directamente del proveedor del vendedor</a:t>
          </a:r>
        </a:p>
      </dgm:t>
    </dgm:pt>
    <dgm:pt modelId="{C47B3C22-7D75-414B-B96A-A6D0FD7870B9}" type="parTrans" cxnId="{825D013F-1BF2-4C4F-98ED-F6D2912431F3}">
      <dgm:prSet/>
      <dgm:spPr/>
      <dgm:t>
        <a:bodyPr/>
        <a:lstStyle/>
        <a:p>
          <a:endParaRPr lang="es-MX"/>
        </a:p>
      </dgm:t>
    </dgm:pt>
    <dgm:pt modelId="{B4524333-ADAF-4971-A780-5DD237C266CA}" type="sibTrans" cxnId="{825D013F-1BF2-4C4F-98ED-F6D2912431F3}">
      <dgm:prSet/>
      <dgm:spPr/>
      <dgm:t>
        <a:bodyPr/>
        <a:lstStyle/>
        <a:p>
          <a:endParaRPr lang="es-MX"/>
        </a:p>
      </dgm:t>
    </dgm:pt>
    <dgm:pt modelId="{2030B8F3-6FC8-4ED5-A72A-B086148FD791}" type="pres">
      <dgm:prSet presAssocID="{060440DF-4EB8-4A96-9A6F-594C3CC08480}" presName="hierChild1" presStyleCnt="0">
        <dgm:presLayoutVars>
          <dgm:chPref val="1"/>
          <dgm:dir/>
          <dgm:animOne val="branch"/>
          <dgm:animLvl val="lvl"/>
          <dgm:resizeHandles/>
        </dgm:presLayoutVars>
      </dgm:prSet>
      <dgm:spPr/>
    </dgm:pt>
    <dgm:pt modelId="{B8419506-7C36-45D9-A53A-0D4E6AB59AF6}" type="pres">
      <dgm:prSet presAssocID="{A232B0FA-1858-471F-B1F7-FA9CF9491CE7}" presName="hierRoot1" presStyleCnt="0"/>
      <dgm:spPr/>
    </dgm:pt>
    <dgm:pt modelId="{193FDB56-4C6F-4B47-ABF8-7EF58715274A}" type="pres">
      <dgm:prSet presAssocID="{A232B0FA-1858-471F-B1F7-FA9CF9491CE7}" presName="composite" presStyleCnt="0"/>
      <dgm:spPr/>
    </dgm:pt>
    <dgm:pt modelId="{B5F30B0A-363D-48B1-8241-BCD58FADE879}" type="pres">
      <dgm:prSet presAssocID="{A232B0FA-1858-471F-B1F7-FA9CF9491CE7}" presName="background" presStyleLbl="node0" presStyleIdx="0" presStyleCnt="1"/>
      <dgm:spPr/>
    </dgm:pt>
    <dgm:pt modelId="{A93B3E04-A43B-4C93-826B-FE38009E18B0}" type="pres">
      <dgm:prSet presAssocID="{A232B0FA-1858-471F-B1F7-FA9CF9491CE7}" presName="text" presStyleLbl="fgAcc0" presStyleIdx="0" presStyleCnt="1">
        <dgm:presLayoutVars>
          <dgm:chPref val="3"/>
        </dgm:presLayoutVars>
      </dgm:prSet>
      <dgm:spPr/>
    </dgm:pt>
    <dgm:pt modelId="{FEFCDCF4-26B1-43C1-B17E-B0E2C84C40FB}" type="pres">
      <dgm:prSet presAssocID="{A232B0FA-1858-471F-B1F7-FA9CF9491CE7}" presName="hierChild2" presStyleCnt="0"/>
      <dgm:spPr/>
    </dgm:pt>
    <dgm:pt modelId="{542FD245-F2B2-4E97-ADFA-1D5E2BC12CCD}" type="pres">
      <dgm:prSet presAssocID="{566D1601-49FA-49E0-A4FB-B011F03CCFFE}" presName="Name10" presStyleLbl="parChTrans1D2" presStyleIdx="0" presStyleCnt="2"/>
      <dgm:spPr/>
    </dgm:pt>
    <dgm:pt modelId="{1E86A9D9-50ED-43A2-B5A2-CB4B8FD31A9E}" type="pres">
      <dgm:prSet presAssocID="{CCC11B11-E376-4F74-B236-31CF70C6688E}" presName="hierRoot2" presStyleCnt="0"/>
      <dgm:spPr/>
    </dgm:pt>
    <dgm:pt modelId="{8613EFAF-8820-44B2-BD04-0EC78A93BC31}" type="pres">
      <dgm:prSet presAssocID="{CCC11B11-E376-4F74-B236-31CF70C6688E}" presName="composite2" presStyleCnt="0"/>
      <dgm:spPr/>
    </dgm:pt>
    <dgm:pt modelId="{12D282AB-23D2-4018-876D-3C243537CF75}" type="pres">
      <dgm:prSet presAssocID="{CCC11B11-E376-4F74-B236-31CF70C6688E}" presName="background2" presStyleLbl="node2" presStyleIdx="0" presStyleCnt="2"/>
      <dgm:spPr/>
    </dgm:pt>
    <dgm:pt modelId="{590DE1C0-8F19-4A6E-966C-0DF7FC7708C3}" type="pres">
      <dgm:prSet presAssocID="{CCC11B11-E376-4F74-B236-31CF70C6688E}" presName="text2" presStyleLbl="fgAcc2" presStyleIdx="0" presStyleCnt="2">
        <dgm:presLayoutVars>
          <dgm:chPref val="3"/>
        </dgm:presLayoutVars>
      </dgm:prSet>
      <dgm:spPr/>
    </dgm:pt>
    <dgm:pt modelId="{123E4BFE-C4C0-4209-9AA0-215AD1D1CB0E}" type="pres">
      <dgm:prSet presAssocID="{CCC11B11-E376-4F74-B236-31CF70C6688E}" presName="hierChild3" presStyleCnt="0"/>
      <dgm:spPr/>
    </dgm:pt>
    <dgm:pt modelId="{C2409FD3-2351-4035-B790-067CF5D0EFBF}" type="pres">
      <dgm:prSet presAssocID="{4C39DBD7-01DB-4DCB-B89A-FCD0F2A3ECFA}" presName="Name17" presStyleLbl="parChTrans1D3" presStyleIdx="0" presStyleCnt="2"/>
      <dgm:spPr/>
    </dgm:pt>
    <dgm:pt modelId="{3E5135B3-CBE6-4DE7-A35E-02CD4313F4BD}" type="pres">
      <dgm:prSet presAssocID="{5E37F7A9-B8A1-4203-874A-63879A07AE51}" presName="hierRoot3" presStyleCnt="0"/>
      <dgm:spPr/>
    </dgm:pt>
    <dgm:pt modelId="{4F2D35A3-DF5A-430D-9B7A-6181CE2B5D75}" type="pres">
      <dgm:prSet presAssocID="{5E37F7A9-B8A1-4203-874A-63879A07AE51}" presName="composite3" presStyleCnt="0"/>
      <dgm:spPr/>
    </dgm:pt>
    <dgm:pt modelId="{9910AEAE-A315-41AA-A3A4-552A7FBB6F92}" type="pres">
      <dgm:prSet presAssocID="{5E37F7A9-B8A1-4203-874A-63879A07AE51}" presName="background3" presStyleLbl="node3" presStyleIdx="0" presStyleCnt="2"/>
      <dgm:spPr/>
    </dgm:pt>
    <dgm:pt modelId="{97266AD4-D1DF-47F7-8686-DE406233E8D1}" type="pres">
      <dgm:prSet presAssocID="{5E37F7A9-B8A1-4203-874A-63879A07AE51}" presName="text3" presStyleLbl="fgAcc3" presStyleIdx="0" presStyleCnt="2">
        <dgm:presLayoutVars>
          <dgm:chPref val="3"/>
        </dgm:presLayoutVars>
      </dgm:prSet>
      <dgm:spPr/>
    </dgm:pt>
    <dgm:pt modelId="{3553CE75-A5EF-4D8E-9BC1-80EAF38511E1}" type="pres">
      <dgm:prSet presAssocID="{5E37F7A9-B8A1-4203-874A-63879A07AE51}" presName="hierChild4" presStyleCnt="0"/>
      <dgm:spPr/>
    </dgm:pt>
    <dgm:pt modelId="{A9D9C8AC-4ECE-4590-A3DB-13990292EBD6}" type="pres">
      <dgm:prSet presAssocID="{39D73B9E-64C6-43AD-928E-4137F54FE2E2}" presName="Name10" presStyleLbl="parChTrans1D2" presStyleIdx="1" presStyleCnt="2"/>
      <dgm:spPr/>
    </dgm:pt>
    <dgm:pt modelId="{C928A3C8-85F9-4359-82C0-C3AD8DE361C0}" type="pres">
      <dgm:prSet presAssocID="{C4244E47-B707-4B3E-8B74-CE5CD4944C77}" presName="hierRoot2" presStyleCnt="0"/>
      <dgm:spPr/>
    </dgm:pt>
    <dgm:pt modelId="{E4352084-B003-483F-B20D-C61AB568DDA6}" type="pres">
      <dgm:prSet presAssocID="{C4244E47-B707-4B3E-8B74-CE5CD4944C77}" presName="composite2" presStyleCnt="0"/>
      <dgm:spPr/>
    </dgm:pt>
    <dgm:pt modelId="{55F77A69-6031-485D-A2FB-8E20A92F27A8}" type="pres">
      <dgm:prSet presAssocID="{C4244E47-B707-4B3E-8B74-CE5CD4944C77}" presName="background2" presStyleLbl="node2" presStyleIdx="1" presStyleCnt="2"/>
      <dgm:spPr/>
    </dgm:pt>
    <dgm:pt modelId="{3AD796B0-31B6-4F85-BA95-15FB1F728ED0}" type="pres">
      <dgm:prSet presAssocID="{C4244E47-B707-4B3E-8B74-CE5CD4944C77}" presName="text2" presStyleLbl="fgAcc2" presStyleIdx="1" presStyleCnt="2">
        <dgm:presLayoutVars>
          <dgm:chPref val="3"/>
        </dgm:presLayoutVars>
      </dgm:prSet>
      <dgm:spPr/>
    </dgm:pt>
    <dgm:pt modelId="{189759D3-66DA-4773-8C89-C6B4E05108D9}" type="pres">
      <dgm:prSet presAssocID="{C4244E47-B707-4B3E-8B74-CE5CD4944C77}" presName="hierChild3" presStyleCnt="0"/>
      <dgm:spPr/>
    </dgm:pt>
    <dgm:pt modelId="{CEF3A188-F430-4366-AE4A-04F8E3BE4DE5}" type="pres">
      <dgm:prSet presAssocID="{C47B3C22-7D75-414B-B96A-A6D0FD7870B9}" presName="Name17" presStyleLbl="parChTrans1D3" presStyleIdx="1" presStyleCnt="2"/>
      <dgm:spPr/>
    </dgm:pt>
    <dgm:pt modelId="{2BBC8B1B-59AB-4469-98E3-232A53B0353A}" type="pres">
      <dgm:prSet presAssocID="{3E05ED1B-E6D3-4634-B84E-8F82637D389E}" presName="hierRoot3" presStyleCnt="0"/>
      <dgm:spPr/>
    </dgm:pt>
    <dgm:pt modelId="{BCEE213B-C0F1-4FC5-B618-F1A51CB93197}" type="pres">
      <dgm:prSet presAssocID="{3E05ED1B-E6D3-4634-B84E-8F82637D389E}" presName="composite3" presStyleCnt="0"/>
      <dgm:spPr/>
    </dgm:pt>
    <dgm:pt modelId="{F6AB5E82-5E36-4D26-B16C-DC08F0522FF1}" type="pres">
      <dgm:prSet presAssocID="{3E05ED1B-E6D3-4634-B84E-8F82637D389E}" presName="background3" presStyleLbl="node3" presStyleIdx="1" presStyleCnt="2"/>
      <dgm:spPr/>
    </dgm:pt>
    <dgm:pt modelId="{8F826DB8-F7BA-4F2E-BFFD-37F2E69197B8}" type="pres">
      <dgm:prSet presAssocID="{3E05ED1B-E6D3-4634-B84E-8F82637D389E}" presName="text3" presStyleLbl="fgAcc3" presStyleIdx="1" presStyleCnt="2">
        <dgm:presLayoutVars>
          <dgm:chPref val="3"/>
        </dgm:presLayoutVars>
      </dgm:prSet>
      <dgm:spPr/>
    </dgm:pt>
    <dgm:pt modelId="{EF8BAD9A-0654-4A61-9476-B3EB8AC05E49}" type="pres">
      <dgm:prSet presAssocID="{3E05ED1B-E6D3-4634-B84E-8F82637D389E}" presName="hierChild4" presStyleCnt="0"/>
      <dgm:spPr/>
    </dgm:pt>
  </dgm:ptLst>
  <dgm:cxnLst>
    <dgm:cxn modelId="{227E8E1C-17ED-47C0-BEF0-CFCD752B3669}" type="presOf" srcId="{3E05ED1B-E6D3-4634-B84E-8F82637D389E}" destId="{8F826DB8-F7BA-4F2E-BFFD-37F2E69197B8}" srcOrd="0" destOrd="0" presId="urn:microsoft.com/office/officeart/2005/8/layout/hierarchy1"/>
    <dgm:cxn modelId="{81C6F425-F015-41C4-AE9C-872F295B749B}" srcId="{A232B0FA-1858-471F-B1F7-FA9CF9491CE7}" destId="{C4244E47-B707-4B3E-8B74-CE5CD4944C77}" srcOrd="1" destOrd="0" parTransId="{39D73B9E-64C6-43AD-928E-4137F54FE2E2}" sibTransId="{7FC094C3-F621-405A-B5F1-0F731F95C881}"/>
    <dgm:cxn modelId="{FCAEB328-1377-4E32-A43F-17F5748986B6}" type="presOf" srcId="{C4244E47-B707-4B3E-8B74-CE5CD4944C77}" destId="{3AD796B0-31B6-4F85-BA95-15FB1F728ED0}" srcOrd="0" destOrd="0" presId="urn:microsoft.com/office/officeart/2005/8/layout/hierarchy1"/>
    <dgm:cxn modelId="{64E6502A-C6A3-42F5-B394-CB20A68B32A6}" type="presOf" srcId="{39D73B9E-64C6-43AD-928E-4137F54FE2E2}" destId="{A9D9C8AC-4ECE-4590-A3DB-13990292EBD6}" srcOrd="0" destOrd="0" presId="urn:microsoft.com/office/officeart/2005/8/layout/hierarchy1"/>
    <dgm:cxn modelId="{E69AED2C-CB8C-4692-A430-44A85CA220FC}" type="presOf" srcId="{A232B0FA-1858-471F-B1F7-FA9CF9491CE7}" destId="{A93B3E04-A43B-4C93-826B-FE38009E18B0}" srcOrd="0" destOrd="0" presId="urn:microsoft.com/office/officeart/2005/8/layout/hierarchy1"/>
    <dgm:cxn modelId="{825D013F-1BF2-4C4F-98ED-F6D2912431F3}" srcId="{C4244E47-B707-4B3E-8B74-CE5CD4944C77}" destId="{3E05ED1B-E6D3-4634-B84E-8F82637D389E}" srcOrd="0" destOrd="0" parTransId="{C47B3C22-7D75-414B-B96A-A6D0FD7870B9}" sibTransId="{B4524333-ADAF-4971-A780-5DD237C266CA}"/>
    <dgm:cxn modelId="{7018C165-D3B3-4845-A244-7FF80EDA8701}" type="presOf" srcId="{4C39DBD7-01DB-4DCB-B89A-FCD0F2A3ECFA}" destId="{C2409FD3-2351-4035-B790-067CF5D0EFBF}" srcOrd="0" destOrd="0" presId="urn:microsoft.com/office/officeart/2005/8/layout/hierarchy1"/>
    <dgm:cxn modelId="{07C86678-D336-4EA8-9F82-2142C64549E8}" type="presOf" srcId="{C47B3C22-7D75-414B-B96A-A6D0FD7870B9}" destId="{CEF3A188-F430-4366-AE4A-04F8E3BE4DE5}" srcOrd="0" destOrd="0" presId="urn:microsoft.com/office/officeart/2005/8/layout/hierarchy1"/>
    <dgm:cxn modelId="{5CDEFB78-753F-499F-9854-0D80E4A5A804}" type="presOf" srcId="{5E37F7A9-B8A1-4203-874A-63879A07AE51}" destId="{97266AD4-D1DF-47F7-8686-DE406233E8D1}" srcOrd="0" destOrd="0" presId="urn:microsoft.com/office/officeart/2005/8/layout/hierarchy1"/>
    <dgm:cxn modelId="{668D4F94-3D10-4099-8FFB-C43F46B929E7}" type="presOf" srcId="{060440DF-4EB8-4A96-9A6F-594C3CC08480}" destId="{2030B8F3-6FC8-4ED5-A72A-B086148FD791}" srcOrd="0" destOrd="0" presId="urn:microsoft.com/office/officeart/2005/8/layout/hierarchy1"/>
    <dgm:cxn modelId="{8C251AA7-116D-424E-9B7A-127F8446E433}" type="presOf" srcId="{CCC11B11-E376-4F74-B236-31CF70C6688E}" destId="{590DE1C0-8F19-4A6E-966C-0DF7FC7708C3}" srcOrd="0" destOrd="0" presId="urn:microsoft.com/office/officeart/2005/8/layout/hierarchy1"/>
    <dgm:cxn modelId="{41DBFCC1-D7F2-4746-B3C9-B19E03A542AC}" srcId="{CCC11B11-E376-4F74-B236-31CF70C6688E}" destId="{5E37F7A9-B8A1-4203-874A-63879A07AE51}" srcOrd="0" destOrd="0" parTransId="{4C39DBD7-01DB-4DCB-B89A-FCD0F2A3ECFA}" sibTransId="{01E5970F-55DE-4C0C-AC85-474215B334E4}"/>
    <dgm:cxn modelId="{41E9E9CC-1ED3-45B8-B79A-3AC96B137E8A}" srcId="{060440DF-4EB8-4A96-9A6F-594C3CC08480}" destId="{A232B0FA-1858-471F-B1F7-FA9CF9491CE7}" srcOrd="0" destOrd="0" parTransId="{CC48B117-45C1-4A11-A553-D806B4FD2C7C}" sibTransId="{EE66F874-84C8-4C46-B049-E0B0E79A1D18}"/>
    <dgm:cxn modelId="{C64C2CD3-3D0C-432A-9968-4AAC805BAA82}" type="presOf" srcId="{566D1601-49FA-49E0-A4FB-B011F03CCFFE}" destId="{542FD245-F2B2-4E97-ADFA-1D5E2BC12CCD}" srcOrd="0" destOrd="0" presId="urn:microsoft.com/office/officeart/2005/8/layout/hierarchy1"/>
    <dgm:cxn modelId="{6FCDFAEA-EE64-4168-9789-8F1BED441CF8}" srcId="{A232B0FA-1858-471F-B1F7-FA9CF9491CE7}" destId="{CCC11B11-E376-4F74-B236-31CF70C6688E}" srcOrd="0" destOrd="0" parTransId="{566D1601-49FA-49E0-A4FB-B011F03CCFFE}" sibTransId="{63D91C7A-D704-47FD-B2E7-506CEECE2154}"/>
    <dgm:cxn modelId="{64AE6259-C752-4428-9897-8808DC62BC24}" type="presParOf" srcId="{2030B8F3-6FC8-4ED5-A72A-B086148FD791}" destId="{B8419506-7C36-45D9-A53A-0D4E6AB59AF6}" srcOrd="0" destOrd="0" presId="urn:microsoft.com/office/officeart/2005/8/layout/hierarchy1"/>
    <dgm:cxn modelId="{AA932F62-71B5-4299-9857-5634DFFBFC7A}" type="presParOf" srcId="{B8419506-7C36-45D9-A53A-0D4E6AB59AF6}" destId="{193FDB56-4C6F-4B47-ABF8-7EF58715274A}" srcOrd="0" destOrd="0" presId="urn:microsoft.com/office/officeart/2005/8/layout/hierarchy1"/>
    <dgm:cxn modelId="{306B26AF-1C6A-4960-B01F-449EC4802085}" type="presParOf" srcId="{193FDB56-4C6F-4B47-ABF8-7EF58715274A}" destId="{B5F30B0A-363D-48B1-8241-BCD58FADE879}" srcOrd="0" destOrd="0" presId="urn:microsoft.com/office/officeart/2005/8/layout/hierarchy1"/>
    <dgm:cxn modelId="{6955CACA-F5DF-47E0-8B34-DED278E56039}" type="presParOf" srcId="{193FDB56-4C6F-4B47-ABF8-7EF58715274A}" destId="{A93B3E04-A43B-4C93-826B-FE38009E18B0}" srcOrd="1" destOrd="0" presId="urn:microsoft.com/office/officeart/2005/8/layout/hierarchy1"/>
    <dgm:cxn modelId="{AB235D6D-D9ED-4430-822E-D65C91D4D494}" type="presParOf" srcId="{B8419506-7C36-45D9-A53A-0D4E6AB59AF6}" destId="{FEFCDCF4-26B1-43C1-B17E-B0E2C84C40FB}" srcOrd="1" destOrd="0" presId="urn:microsoft.com/office/officeart/2005/8/layout/hierarchy1"/>
    <dgm:cxn modelId="{CBE9143E-D3C4-45AC-85EB-04EF7400AE1F}" type="presParOf" srcId="{FEFCDCF4-26B1-43C1-B17E-B0E2C84C40FB}" destId="{542FD245-F2B2-4E97-ADFA-1D5E2BC12CCD}" srcOrd="0" destOrd="0" presId="urn:microsoft.com/office/officeart/2005/8/layout/hierarchy1"/>
    <dgm:cxn modelId="{42AD1EEE-C38C-438A-A743-6379C14B466E}" type="presParOf" srcId="{FEFCDCF4-26B1-43C1-B17E-B0E2C84C40FB}" destId="{1E86A9D9-50ED-43A2-B5A2-CB4B8FD31A9E}" srcOrd="1" destOrd="0" presId="urn:microsoft.com/office/officeart/2005/8/layout/hierarchy1"/>
    <dgm:cxn modelId="{8BBC04BA-B5F6-404E-B3AC-582AFDE49901}" type="presParOf" srcId="{1E86A9D9-50ED-43A2-B5A2-CB4B8FD31A9E}" destId="{8613EFAF-8820-44B2-BD04-0EC78A93BC31}" srcOrd="0" destOrd="0" presId="urn:microsoft.com/office/officeart/2005/8/layout/hierarchy1"/>
    <dgm:cxn modelId="{13C30B8D-D8CC-4901-80BD-E4D2A919D13B}" type="presParOf" srcId="{8613EFAF-8820-44B2-BD04-0EC78A93BC31}" destId="{12D282AB-23D2-4018-876D-3C243537CF75}" srcOrd="0" destOrd="0" presId="urn:microsoft.com/office/officeart/2005/8/layout/hierarchy1"/>
    <dgm:cxn modelId="{CC4D665A-B534-48D8-B46E-D493FB329266}" type="presParOf" srcId="{8613EFAF-8820-44B2-BD04-0EC78A93BC31}" destId="{590DE1C0-8F19-4A6E-966C-0DF7FC7708C3}" srcOrd="1" destOrd="0" presId="urn:microsoft.com/office/officeart/2005/8/layout/hierarchy1"/>
    <dgm:cxn modelId="{5DFE3ACD-0E25-4D26-866A-6DF0A0E436D4}" type="presParOf" srcId="{1E86A9D9-50ED-43A2-B5A2-CB4B8FD31A9E}" destId="{123E4BFE-C4C0-4209-9AA0-215AD1D1CB0E}" srcOrd="1" destOrd="0" presId="urn:microsoft.com/office/officeart/2005/8/layout/hierarchy1"/>
    <dgm:cxn modelId="{BF542D8C-2FCB-4C1E-88F0-19DA908BB488}" type="presParOf" srcId="{123E4BFE-C4C0-4209-9AA0-215AD1D1CB0E}" destId="{C2409FD3-2351-4035-B790-067CF5D0EFBF}" srcOrd="0" destOrd="0" presId="urn:microsoft.com/office/officeart/2005/8/layout/hierarchy1"/>
    <dgm:cxn modelId="{F9D70CF4-F7A2-4177-B3F9-E91B29300BC4}" type="presParOf" srcId="{123E4BFE-C4C0-4209-9AA0-215AD1D1CB0E}" destId="{3E5135B3-CBE6-4DE7-A35E-02CD4313F4BD}" srcOrd="1" destOrd="0" presId="urn:microsoft.com/office/officeart/2005/8/layout/hierarchy1"/>
    <dgm:cxn modelId="{64AC41C9-278C-4A5B-AD3D-9A5B38498ABB}" type="presParOf" srcId="{3E5135B3-CBE6-4DE7-A35E-02CD4313F4BD}" destId="{4F2D35A3-DF5A-430D-9B7A-6181CE2B5D75}" srcOrd="0" destOrd="0" presId="urn:microsoft.com/office/officeart/2005/8/layout/hierarchy1"/>
    <dgm:cxn modelId="{455A9AA4-ED30-4D72-8ED2-D18900B940C2}" type="presParOf" srcId="{4F2D35A3-DF5A-430D-9B7A-6181CE2B5D75}" destId="{9910AEAE-A315-41AA-A3A4-552A7FBB6F92}" srcOrd="0" destOrd="0" presId="urn:microsoft.com/office/officeart/2005/8/layout/hierarchy1"/>
    <dgm:cxn modelId="{ADE02316-CD7B-40EC-91BE-AA777791FD10}" type="presParOf" srcId="{4F2D35A3-DF5A-430D-9B7A-6181CE2B5D75}" destId="{97266AD4-D1DF-47F7-8686-DE406233E8D1}" srcOrd="1" destOrd="0" presId="urn:microsoft.com/office/officeart/2005/8/layout/hierarchy1"/>
    <dgm:cxn modelId="{804A89F3-40A2-4F82-9C3B-AF1126749184}" type="presParOf" srcId="{3E5135B3-CBE6-4DE7-A35E-02CD4313F4BD}" destId="{3553CE75-A5EF-4D8E-9BC1-80EAF38511E1}" srcOrd="1" destOrd="0" presId="urn:microsoft.com/office/officeart/2005/8/layout/hierarchy1"/>
    <dgm:cxn modelId="{C3BB5794-11BA-4572-B6B7-65FA38ED5E01}" type="presParOf" srcId="{FEFCDCF4-26B1-43C1-B17E-B0E2C84C40FB}" destId="{A9D9C8AC-4ECE-4590-A3DB-13990292EBD6}" srcOrd="2" destOrd="0" presId="urn:microsoft.com/office/officeart/2005/8/layout/hierarchy1"/>
    <dgm:cxn modelId="{650F3995-1F49-4F30-BBB1-F9EF6350F48E}" type="presParOf" srcId="{FEFCDCF4-26B1-43C1-B17E-B0E2C84C40FB}" destId="{C928A3C8-85F9-4359-82C0-C3AD8DE361C0}" srcOrd="3" destOrd="0" presId="urn:microsoft.com/office/officeart/2005/8/layout/hierarchy1"/>
    <dgm:cxn modelId="{17B037BF-698A-4DC3-9247-B87BC8556BE6}" type="presParOf" srcId="{C928A3C8-85F9-4359-82C0-C3AD8DE361C0}" destId="{E4352084-B003-483F-B20D-C61AB568DDA6}" srcOrd="0" destOrd="0" presId="urn:microsoft.com/office/officeart/2005/8/layout/hierarchy1"/>
    <dgm:cxn modelId="{3B180D41-A37C-4FC4-8C21-FA8AAA776897}" type="presParOf" srcId="{E4352084-B003-483F-B20D-C61AB568DDA6}" destId="{55F77A69-6031-485D-A2FB-8E20A92F27A8}" srcOrd="0" destOrd="0" presId="urn:microsoft.com/office/officeart/2005/8/layout/hierarchy1"/>
    <dgm:cxn modelId="{E36557A4-D1C5-46FF-A57D-A344594722D4}" type="presParOf" srcId="{E4352084-B003-483F-B20D-C61AB568DDA6}" destId="{3AD796B0-31B6-4F85-BA95-15FB1F728ED0}" srcOrd="1" destOrd="0" presId="urn:microsoft.com/office/officeart/2005/8/layout/hierarchy1"/>
    <dgm:cxn modelId="{88BF1BA9-8387-42C4-9C99-12DD0FF3A213}" type="presParOf" srcId="{C928A3C8-85F9-4359-82C0-C3AD8DE361C0}" destId="{189759D3-66DA-4773-8C89-C6B4E05108D9}" srcOrd="1" destOrd="0" presId="urn:microsoft.com/office/officeart/2005/8/layout/hierarchy1"/>
    <dgm:cxn modelId="{2E8B1A05-9C1F-47B7-A64C-B1CB8EBF4890}" type="presParOf" srcId="{189759D3-66DA-4773-8C89-C6B4E05108D9}" destId="{CEF3A188-F430-4366-AE4A-04F8E3BE4DE5}" srcOrd="0" destOrd="0" presId="urn:microsoft.com/office/officeart/2005/8/layout/hierarchy1"/>
    <dgm:cxn modelId="{7C0F6E30-622E-4787-B757-F3D580A6F680}" type="presParOf" srcId="{189759D3-66DA-4773-8C89-C6B4E05108D9}" destId="{2BBC8B1B-59AB-4469-98E3-232A53B0353A}" srcOrd="1" destOrd="0" presId="urn:microsoft.com/office/officeart/2005/8/layout/hierarchy1"/>
    <dgm:cxn modelId="{D1990F00-52CF-4694-B00E-7880823FEA06}" type="presParOf" srcId="{2BBC8B1B-59AB-4469-98E3-232A53B0353A}" destId="{BCEE213B-C0F1-4FC5-B618-F1A51CB93197}" srcOrd="0" destOrd="0" presId="urn:microsoft.com/office/officeart/2005/8/layout/hierarchy1"/>
    <dgm:cxn modelId="{ADFBADF4-57DE-4C65-9C2E-97498FA8992E}" type="presParOf" srcId="{BCEE213B-C0F1-4FC5-B618-F1A51CB93197}" destId="{F6AB5E82-5E36-4D26-B16C-DC08F0522FF1}" srcOrd="0" destOrd="0" presId="urn:microsoft.com/office/officeart/2005/8/layout/hierarchy1"/>
    <dgm:cxn modelId="{FDE016C6-C64C-4590-B45D-F7C9A3CC1CC5}" type="presParOf" srcId="{BCEE213B-C0F1-4FC5-B618-F1A51CB93197}" destId="{8F826DB8-F7BA-4F2E-BFFD-37F2E69197B8}" srcOrd="1" destOrd="0" presId="urn:microsoft.com/office/officeart/2005/8/layout/hierarchy1"/>
    <dgm:cxn modelId="{93F1563B-5AA3-46E7-92E7-C98888E64FD8}" type="presParOf" srcId="{2BBC8B1B-59AB-4469-98E3-232A53B0353A}" destId="{EF8BAD9A-0654-4A61-9476-B3EB8AC05E49}" srcOrd="1" destOrd="0" presId="urn:microsoft.com/office/officeart/2005/8/layout/hierarchy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CEF3A188-F430-4366-AE4A-04F8E3BE4DE5}">
      <dsp:nvSpPr>
        <dsp:cNvPr id="0" name=""/>
        <dsp:cNvSpPr/>
      </dsp:nvSpPr>
      <dsp:spPr>
        <a:xfrm>
          <a:off x="3847483" y="2175519"/>
          <a:ext cx="91440" cy="405066"/>
        </a:xfrm>
        <a:custGeom>
          <a:avLst/>
          <a:gdLst/>
          <a:ahLst/>
          <a:cxnLst/>
          <a:rect l="0" t="0" r="0" b="0"/>
          <a:pathLst>
            <a:path>
              <a:moveTo>
                <a:pt x="45720" y="0"/>
              </a:moveTo>
              <a:lnTo>
                <a:pt x="45720" y="405066"/>
              </a:lnTo>
            </a:path>
          </a:pathLst>
        </a:custGeom>
        <a:noFill/>
        <a:ln w="1905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A9D9C8AC-4ECE-4590-A3DB-13990292EBD6}">
      <dsp:nvSpPr>
        <dsp:cNvPr id="0" name=""/>
        <dsp:cNvSpPr/>
      </dsp:nvSpPr>
      <dsp:spPr>
        <a:xfrm>
          <a:off x="3042060" y="886037"/>
          <a:ext cx="851143" cy="405066"/>
        </a:xfrm>
        <a:custGeom>
          <a:avLst/>
          <a:gdLst/>
          <a:ahLst/>
          <a:cxnLst/>
          <a:rect l="0" t="0" r="0" b="0"/>
          <a:pathLst>
            <a:path>
              <a:moveTo>
                <a:pt x="0" y="0"/>
              </a:moveTo>
              <a:lnTo>
                <a:pt x="0" y="276041"/>
              </a:lnTo>
              <a:lnTo>
                <a:pt x="851143" y="276041"/>
              </a:lnTo>
              <a:lnTo>
                <a:pt x="851143" y="405066"/>
              </a:lnTo>
            </a:path>
          </a:pathLst>
        </a:custGeom>
        <a:noFill/>
        <a:ln w="1905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C2409FD3-2351-4035-B790-067CF5D0EFBF}">
      <dsp:nvSpPr>
        <dsp:cNvPr id="0" name=""/>
        <dsp:cNvSpPr/>
      </dsp:nvSpPr>
      <dsp:spPr>
        <a:xfrm>
          <a:off x="2145197" y="2175519"/>
          <a:ext cx="91440" cy="405066"/>
        </a:xfrm>
        <a:custGeom>
          <a:avLst/>
          <a:gdLst/>
          <a:ahLst/>
          <a:cxnLst/>
          <a:rect l="0" t="0" r="0" b="0"/>
          <a:pathLst>
            <a:path>
              <a:moveTo>
                <a:pt x="45720" y="0"/>
              </a:moveTo>
              <a:lnTo>
                <a:pt x="45720" y="405066"/>
              </a:lnTo>
            </a:path>
          </a:pathLst>
        </a:custGeom>
        <a:noFill/>
        <a:ln w="1905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42FD245-F2B2-4E97-ADFA-1D5E2BC12CCD}">
      <dsp:nvSpPr>
        <dsp:cNvPr id="0" name=""/>
        <dsp:cNvSpPr/>
      </dsp:nvSpPr>
      <dsp:spPr>
        <a:xfrm>
          <a:off x="2190917" y="886037"/>
          <a:ext cx="851143" cy="405066"/>
        </a:xfrm>
        <a:custGeom>
          <a:avLst/>
          <a:gdLst/>
          <a:ahLst/>
          <a:cxnLst/>
          <a:rect l="0" t="0" r="0" b="0"/>
          <a:pathLst>
            <a:path>
              <a:moveTo>
                <a:pt x="851143" y="0"/>
              </a:moveTo>
              <a:lnTo>
                <a:pt x="851143" y="276041"/>
              </a:lnTo>
              <a:lnTo>
                <a:pt x="0" y="276041"/>
              </a:lnTo>
              <a:lnTo>
                <a:pt x="0" y="405066"/>
              </a:lnTo>
            </a:path>
          </a:pathLst>
        </a:custGeom>
        <a:noFill/>
        <a:ln w="1905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B5F30B0A-363D-48B1-8241-BCD58FADE879}">
      <dsp:nvSpPr>
        <dsp:cNvPr id="0" name=""/>
        <dsp:cNvSpPr/>
      </dsp:nvSpPr>
      <dsp:spPr>
        <a:xfrm>
          <a:off x="2345670" y="1622"/>
          <a:ext cx="1392779" cy="884415"/>
        </a:xfrm>
        <a:prstGeom prst="roundRect">
          <a:avLst>
            <a:gd name="adj" fmla="val 10000"/>
          </a:avLst>
        </a:prstGeom>
        <a:solidFill>
          <a:schemeClr val="accent1">
            <a:hueOff val="0"/>
            <a:satOff val="0"/>
            <a:lumOff val="0"/>
            <a:alphaOff val="0"/>
          </a:schemeClr>
        </a:solidFill>
        <a:ln w="1905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A93B3E04-A43B-4C93-826B-FE38009E18B0}">
      <dsp:nvSpPr>
        <dsp:cNvPr id="0" name=""/>
        <dsp:cNvSpPr/>
      </dsp:nvSpPr>
      <dsp:spPr>
        <a:xfrm>
          <a:off x="2500423" y="148637"/>
          <a:ext cx="1392779" cy="884415"/>
        </a:xfrm>
        <a:prstGeom prst="roundRect">
          <a:avLst>
            <a:gd name="adj" fmla="val 10000"/>
          </a:avLst>
        </a:prstGeom>
        <a:solidFill>
          <a:schemeClr val="lt1">
            <a:alpha val="90000"/>
            <a:hueOff val="0"/>
            <a:satOff val="0"/>
            <a:lumOff val="0"/>
            <a:alphaOff val="0"/>
          </a:schemeClr>
        </a:solidFill>
        <a:ln w="1905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38100" tIns="38100" rIns="38100" bIns="38100" numCol="1" spcCol="1270" anchor="ctr" anchorCtr="0">
          <a:noAutofit/>
        </a:bodyPr>
        <a:lstStyle/>
        <a:p>
          <a:pPr marL="0" lvl="0" indent="0" algn="ctr" defTabSz="444500">
            <a:lnSpc>
              <a:spcPct val="90000"/>
            </a:lnSpc>
            <a:spcBef>
              <a:spcPct val="0"/>
            </a:spcBef>
            <a:spcAft>
              <a:spcPct val="35000"/>
            </a:spcAft>
            <a:buNone/>
          </a:pPr>
          <a:r>
            <a:rPr lang="es-MX" sz="1000" kern="1200"/>
            <a:t>Vendedor se encuentra en territorio nacional</a:t>
          </a:r>
        </a:p>
      </dsp:txBody>
      <dsp:txXfrm>
        <a:off x="2526327" y="174541"/>
        <a:ext cx="1340971" cy="832607"/>
      </dsp:txXfrm>
    </dsp:sp>
    <dsp:sp modelId="{12D282AB-23D2-4018-876D-3C243537CF75}">
      <dsp:nvSpPr>
        <dsp:cNvPr id="0" name=""/>
        <dsp:cNvSpPr/>
      </dsp:nvSpPr>
      <dsp:spPr>
        <a:xfrm>
          <a:off x="1494527" y="1291104"/>
          <a:ext cx="1392779" cy="884415"/>
        </a:xfrm>
        <a:prstGeom prst="roundRect">
          <a:avLst>
            <a:gd name="adj" fmla="val 10000"/>
          </a:avLst>
        </a:prstGeom>
        <a:solidFill>
          <a:schemeClr val="accent1">
            <a:hueOff val="0"/>
            <a:satOff val="0"/>
            <a:lumOff val="0"/>
            <a:alphaOff val="0"/>
          </a:schemeClr>
        </a:solidFill>
        <a:ln w="1905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590DE1C0-8F19-4A6E-966C-0DF7FC7708C3}">
      <dsp:nvSpPr>
        <dsp:cNvPr id="0" name=""/>
        <dsp:cNvSpPr/>
      </dsp:nvSpPr>
      <dsp:spPr>
        <a:xfrm>
          <a:off x="1649280" y="1438119"/>
          <a:ext cx="1392779" cy="884415"/>
        </a:xfrm>
        <a:prstGeom prst="roundRect">
          <a:avLst>
            <a:gd name="adj" fmla="val 10000"/>
          </a:avLst>
        </a:prstGeom>
        <a:solidFill>
          <a:schemeClr val="lt1">
            <a:alpha val="90000"/>
            <a:hueOff val="0"/>
            <a:satOff val="0"/>
            <a:lumOff val="0"/>
            <a:alphaOff val="0"/>
          </a:schemeClr>
        </a:solidFill>
        <a:ln w="1905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38100" tIns="38100" rIns="38100" bIns="38100" numCol="1" spcCol="1270" anchor="ctr" anchorCtr="0">
          <a:noAutofit/>
        </a:bodyPr>
        <a:lstStyle/>
        <a:p>
          <a:pPr marL="0" lvl="0" indent="0" algn="ctr" defTabSz="444500">
            <a:lnSpc>
              <a:spcPct val="90000"/>
            </a:lnSpc>
            <a:spcBef>
              <a:spcPct val="0"/>
            </a:spcBef>
            <a:spcAft>
              <a:spcPct val="35000"/>
            </a:spcAft>
            <a:buNone/>
          </a:pPr>
          <a:r>
            <a:rPr lang="es-MX" sz="1000" kern="1200"/>
            <a:t>Proveedor se encuentra en ALEMANIA</a:t>
          </a:r>
        </a:p>
      </dsp:txBody>
      <dsp:txXfrm>
        <a:off x="1675184" y="1464023"/>
        <a:ext cx="1340971" cy="832607"/>
      </dsp:txXfrm>
    </dsp:sp>
    <dsp:sp modelId="{9910AEAE-A315-41AA-A3A4-552A7FBB6F92}">
      <dsp:nvSpPr>
        <dsp:cNvPr id="0" name=""/>
        <dsp:cNvSpPr/>
      </dsp:nvSpPr>
      <dsp:spPr>
        <a:xfrm>
          <a:off x="1494527" y="2580586"/>
          <a:ext cx="1392779" cy="884415"/>
        </a:xfrm>
        <a:prstGeom prst="roundRect">
          <a:avLst>
            <a:gd name="adj" fmla="val 10000"/>
          </a:avLst>
        </a:prstGeom>
        <a:solidFill>
          <a:schemeClr val="accent1">
            <a:hueOff val="0"/>
            <a:satOff val="0"/>
            <a:lumOff val="0"/>
            <a:alphaOff val="0"/>
          </a:schemeClr>
        </a:solidFill>
        <a:ln w="1905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7266AD4-D1DF-47F7-8686-DE406233E8D1}">
      <dsp:nvSpPr>
        <dsp:cNvPr id="0" name=""/>
        <dsp:cNvSpPr/>
      </dsp:nvSpPr>
      <dsp:spPr>
        <a:xfrm>
          <a:off x="1649280" y="2727601"/>
          <a:ext cx="1392779" cy="884415"/>
        </a:xfrm>
        <a:prstGeom prst="roundRect">
          <a:avLst>
            <a:gd name="adj" fmla="val 10000"/>
          </a:avLst>
        </a:prstGeom>
        <a:solidFill>
          <a:schemeClr val="lt1">
            <a:alpha val="90000"/>
            <a:hueOff val="0"/>
            <a:satOff val="0"/>
            <a:lumOff val="0"/>
            <a:alphaOff val="0"/>
          </a:schemeClr>
        </a:solidFill>
        <a:ln w="1905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38100" tIns="38100" rIns="38100" bIns="38100" numCol="1" spcCol="1270" anchor="ctr" anchorCtr="0">
          <a:noAutofit/>
        </a:bodyPr>
        <a:lstStyle/>
        <a:p>
          <a:pPr marL="0" lvl="0" indent="0" algn="ctr" defTabSz="444500">
            <a:lnSpc>
              <a:spcPct val="90000"/>
            </a:lnSpc>
            <a:spcBef>
              <a:spcPct val="0"/>
            </a:spcBef>
            <a:spcAft>
              <a:spcPct val="35000"/>
            </a:spcAft>
            <a:buNone/>
          </a:pPr>
          <a:r>
            <a:rPr lang="es-MX" sz="1000" kern="1200"/>
            <a:t>El vendor le compra una maquinaria al proveedor y solicita se la entrega a su cliente en BRASIL</a:t>
          </a:r>
        </a:p>
      </dsp:txBody>
      <dsp:txXfrm>
        <a:off x="1675184" y="2753505"/>
        <a:ext cx="1340971" cy="832607"/>
      </dsp:txXfrm>
    </dsp:sp>
    <dsp:sp modelId="{55F77A69-6031-485D-A2FB-8E20A92F27A8}">
      <dsp:nvSpPr>
        <dsp:cNvPr id="0" name=""/>
        <dsp:cNvSpPr/>
      </dsp:nvSpPr>
      <dsp:spPr>
        <a:xfrm>
          <a:off x="3196813" y="1291104"/>
          <a:ext cx="1392779" cy="884415"/>
        </a:xfrm>
        <a:prstGeom prst="roundRect">
          <a:avLst>
            <a:gd name="adj" fmla="val 10000"/>
          </a:avLst>
        </a:prstGeom>
        <a:solidFill>
          <a:schemeClr val="accent1">
            <a:hueOff val="0"/>
            <a:satOff val="0"/>
            <a:lumOff val="0"/>
            <a:alphaOff val="0"/>
          </a:schemeClr>
        </a:solidFill>
        <a:ln w="1905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3AD796B0-31B6-4F85-BA95-15FB1F728ED0}">
      <dsp:nvSpPr>
        <dsp:cNvPr id="0" name=""/>
        <dsp:cNvSpPr/>
      </dsp:nvSpPr>
      <dsp:spPr>
        <a:xfrm>
          <a:off x="3351566" y="1438119"/>
          <a:ext cx="1392779" cy="884415"/>
        </a:xfrm>
        <a:prstGeom prst="roundRect">
          <a:avLst>
            <a:gd name="adj" fmla="val 10000"/>
          </a:avLst>
        </a:prstGeom>
        <a:solidFill>
          <a:schemeClr val="lt1">
            <a:alpha val="90000"/>
            <a:hueOff val="0"/>
            <a:satOff val="0"/>
            <a:lumOff val="0"/>
            <a:alphaOff val="0"/>
          </a:schemeClr>
        </a:solidFill>
        <a:ln w="1905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38100" tIns="38100" rIns="38100" bIns="38100" numCol="1" spcCol="1270" anchor="ctr" anchorCtr="0">
          <a:noAutofit/>
        </a:bodyPr>
        <a:lstStyle/>
        <a:p>
          <a:pPr marL="0" lvl="0" indent="0" algn="ctr" defTabSz="444500">
            <a:lnSpc>
              <a:spcPct val="90000"/>
            </a:lnSpc>
            <a:spcBef>
              <a:spcPct val="0"/>
            </a:spcBef>
            <a:spcAft>
              <a:spcPct val="35000"/>
            </a:spcAft>
            <a:buNone/>
          </a:pPr>
          <a:r>
            <a:rPr lang="es-MX" sz="1000" kern="1200"/>
            <a:t>Comprador en BRASIL</a:t>
          </a:r>
        </a:p>
      </dsp:txBody>
      <dsp:txXfrm>
        <a:off x="3377470" y="1464023"/>
        <a:ext cx="1340971" cy="832607"/>
      </dsp:txXfrm>
    </dsp:sp>
    <dsp:sp modelId="{F6AB5E82-5E36-4D26-B16C-DC08F0522FF1}">
      <dsp:nvSpPr>
        <dsp:cNvPr id="0" name=""/>
        <dsp:cNvSpPr/>
      </dsp:nvSpPr>
      <dsp:spPr>
        <a:xfrm>
          <a:off x="3196813" y="2580586"/>
          <a:ext cx="1392779" cy="884415"/>
        </a:xfrm>
        <a:prstGeom prst="roundRect">
          <a:avLst>
            <a:gd name="adj" fmla="val 10000"/>
          </a:avLst>
        </a:prstGeom>
        <a:solidFill>
          <a:schemeClr val="accent1">
            <a:hueOff val="0"/>
            <a:satOff val="0"/>
            <a:lumOff val="0"/>
            <a:alphaOff val="0"/>
          </a:schemeClr>
        </a:solidFill>
        <a:ln w="1905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8F826DB8-F7BA-4F2E-BFFD-37F2E69197B8}">
      <dsp:nvSpPr>
        <dsp:cNvPr id="0" name=""/>
        <dsp:cNvSpPr/>
      </dsp:nvSpPr>
      <dsp:spPr>
        <a:xfrm>
          <a:off x="3351566" y="2727601"/>
          <a:ext cx="1392779" cy="884415"/>
        </a:xfrm>
        <a:prstGeom prst="roundRect">
          <a:avLst>
            <a:gd name="adj" fmla="val 10000"/>
          </a:avLst>
        </a:prstGeom>
        <a:solidFill>
          <a:schemeClr val="lt1">
            <a:alpha val="90000"/>
            <a:hueOff val="0"/>
            <a:satOff val="0"/>
            <a:lumOff val="0"/>
            <a:alphaOff val="0"/>
          </a:schemeClr>
        </a:solidFill>
        <a:ln w="1905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38100" tIns="38100" rIns="38100" bIns="38100" numCol="1" spcCol="1270" anchor="ctr" anchorCtr="0">
          <a:noAutofit/>
        </a:bodyPr>
        <a:lstStyle/>
        <a:p>
          <a:pPr marL="0" lvl="0" indent="0" algn="ctr" defTabSz="444500">
            <a:lnSpc>
              <a:spcPct val="90000"/>
            </a:lnSpc>
            <a:spcBef>
              <a:spcPct val="0"/>
            </a:spcBef>
            <a:spcAft>
              <a:spcPct val="35000"/>
            </a:spcAft>
            <a:buNone/>
          </a:pPr>
          <a:r>
            <a:rPr lang="es-MX" sz="1000" kern="1200"/>
            <a:t>Recibe la maquinaria directamente del proveedor del vendedor</a:t>
          </a:r>
        </a:p>
      </dsp:txBody>
      <dsp:txXfrm>
        <a:off x="3377470" y="2753505"/>
        <a:ext cx="1340971" cy="832607"/>
      </dsp:txXfrm>
    </dsp:sp>
  </dsp:spTree>
</dsp:drawing>
</file>

<file path=xl/diagrams/layout1.xml><?xml version="1.0" encoding="utf-8"?>
<dgm:layoutDef xmlns:dgm="http://schemas.openxmlformats.org/drawingml/2006/diagram" xmlns:a="http://schemas.openxmlformats.org/drawingml/2006/main" uniqueId="urn:microsoft.com/office/officeart/2005/8/layout/hierarchy1">
  <dgm:title val=""/>
  <dgm:desc val=""/>
  <dgm:catLst>
    <dgm:cat type="hierarchy" pri="2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Lst>
      <dgm:cxnLst>
        <dgm:cxn modelId="4" srcId="0" destId="1" srcOrd="0" destOrd="0"/>
        <dgm:cxn modelId="5" srcId="1" destId="2" srcOrd="0" destOrd="0"/>
        <dgm:cxn modelId="6" srcId="1" destId="3" srcOrd="1" destOrd="0"/>
        <dgm:cxn modelId="23" srcId="2" destId="21" srcOrd="0" destOrd="0"/>
        <dgm:cxn modelId="24" srcId="2" destId="22" srcOrd="1" destOrd="0"/>
        <dgm:cxn modelId="33" srcId="3" destId="31" srcOrd="0" destOrd="0"/>
      </dgm:cxnLst>
      <dgm:bg/>
      <dgm:whole/>
    </dgm:dataModel>
  </dgm:sampData>
  <dgm:styleData>
    <dgm:dataModel>
      <dgm:ptLst>
        <dgm:pt modelId="0" type="doc"/>
        <dgm:pt modelId="1"/>
        <dgm:pt modelId="11"/>
        <dgm:pt modelId="12"/>
      </dgm:ptLst>
      <dgm:cxnLst>
        <dgm:cxn modelId="2" srcId="0" destId="1" srcOrd="0" destOrd="0"/>
        <dgm:cxn modelId="13" srcId="1" destId="11" srcOrd="0" destOrd="0"/>
        <dgm:cxn modelId="14" srcId="1" destId="12" srcOrd="1" destOrd="0"/>
      </dgm:cxnLst>
      <dgm:bg/>
      <dgm:whole/>
    </dgm:dataModel>
  </dgm:styleData>
  <dgm:clrData>
    <dgm:dataModel>
      <dgm:ptLst>
        <dgm:pt modelId="0" type="doc"/>
        <dgm:pt modelId="1"/>
        <dgm:pt modelId="2"/>
        <dgm:pt modelId="21"/>
        <dgm:pt modelId="211"/>
        <dgm:pt modelId="3"/>
        <dgm:pt modelId="31"/>
        <dgm:pt modelId="311"/>
      </dgm:ptLst>
      <dgm:cxnLst>
        <dgm:cxn modelId="4" srcId="0" destId="1" srcOrd="0" destOrd="0"/>
        <dgm:cxn modelId="5" srcId="1" destId="2" srcOrd="0" destOrd="0"/>
        <dgm:cxn modelId="6" srcId="1" destId="3" srcOrd="1" destOrd="0"/>
        <dgm:cxn modelId="23" srcId="2" destId="21" srcOrd="0" destOrd="0"/>
        <dgm:cxn modelId="24" srcId="21" destId="211" srcOrd="0" destOrd="0"/>
        <dgm:cxn modelId="33" srcId="3" destId="31" srcOrd="0" destOrd="0"/>
        <dgm:cxn modelId="34" srcId="31" destId="311" srcOrd="0" destOrd="0"/>
      </dgm:cxnLst>
      <dgm:bg/>
      <dgm:whole/>
    </dgm:dataModel>
  </dgm:clrData>
  <dgm:layoutNode name="hierChild1">
    <dgm:varLst>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primFontSz" for="des" ptType="node" op="equ" val="65"/>
      <dgm:constr type="w" for="des" forName="composite" refType="w"/>
      <dgm:constr type="h" for="des" forName="composite" refType="w" refFor="des" refForName="composite" fact="0.667"/>
      <dgm:constr type="w" for="des" forName="composite2" refType="w" refFor="des" refForName="composite"/>
      <dgm:constr type="h" for="des" forName="composite2" refType="h" refFor="des" refForName="composite"/>
      <dgm:constr type="w" for="des" forName="composite3" refType="w" refFor="des" refForName="composite"/>
      <dgm:constr type="h" for="des" forName="composite3" refType="h" refFor="des" refForName="composite"/>
      <dgm:constr type="w" for="des" forName="composite4" refType="w" refFor="des" refForName="composite"/>
      <dgm:constr type="h" for="des" forName="composite4" refType="h" refFor="des" refForName="composite"/>
      <dgm:constr type="w" for="des" forName="composite5" refType="w" refFor="des" refForName="composite"/>
      <dgm:constr type="h" for="des" forName="composite5" refType="h" refFor="des" refForName="composite"/>
      <dgm:constr type="sibSp" refType="w" refFor="des" refForName="composite" fact="0.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p" for="des" forName="hierRoot1" refType="h" refFor="des" refForName="composite" fact="0.25"/>
      <dgm:constr type="sp" for="des" forName="hierRoot2" refType="sp" refFor="des" refForName="hierRoot1"/>
      <dgm:constr type="sp" for="des" forName="hierRoot3" refType="sp" refFor="des" refForName="hierRoot1"/>
      <dgm:constr type="sp" for="des" forName="hierRoot4" refType="sp" refFor="des" refForName="hierRoot1"/>
      <dgm:constr type="sp" for="des" forName="hierRoot5" refType="sp" refFor="des" refForName="hierRoot1"/>
    </dgm:constrLst>
    <dgm:ruleLst/>
    <dgm:forEach name="Name3" axis="ch">
      <dgm:forEach name="Name4" axis="self" ptType="node">
        <dgm:layoutNode name="hierRoot1">
          <dgm:alg type="hierRoot"/>
          <dgm:shape xmlns:r="http://schemas.openxmlformats.org/officeDocument/2006/relationships" r:blip="">
            <dgm:adjLst/>
          </dgm:shape>
          <dgm:presOf/>
          <dgm:constrLst>
            <dgm:constr type="bendDist" for="des" ptType="parTrans" refType="sp" fact="0.5"/>
          </dgm:constrLst>
          <dgm:ruleLst/>
          <dgm:layoutNode name="composite">
            <dgm:alg type="composite"/>
            <dgm:shape xmlns:r="http://schemas.openxmlformats.org/officeDocument/2006/relationships" r:blip="">
              <dgm:adjLst/>
            </dgm:shape>
            <dgm:presOf/>
            <dgm:constrLst>
              <dgm:constr type="w" for="ch" forName="background" refType="w" fact="0.9"/>
              <dgm:constr type="h" for="ch" forName="background" refType="w" refFor="ch" refForName="background" fact="0.635"/>
              <dgm:constr type="t" for="ch" forName="background"/>
              <dgm:constr type="l" for="ch" forName="background"/>
              <dgm:constr type="w" for="ch" forName="text" refType="w" fact="0.9"/>
              <dgm:constr type="h" for="ch" forName="text" refType="w" refFor="ch" refForName="text" fact="0.635"/>
              <dgm:constr type="t" for="ch" forName="text" refType="w" fact="0.095"/>
              <dgm:constr type="l" for="ch" forName="text" refType="w" fact="0.1"/>
            </dgm:constrLst>
            <dgm:ruleLst/>
            <dgm:layoutNode name="background" styleLbl="node0" moveWith="text">
              <dgm:alg type="sp"/>
              <dgm:shape xmlns:r="http://schemas.openxmlformats.org/officeDocument/2006/relationships" type="roundRect" r:blip="">
                <dgm:adjLst>
                  <dgm:adj idx="1" val="0.1"/>
                </dgm:adjLst>
              </dgm:shape>
              <dgm:presOf/>
              <dgm:constrLst/>
              <dgm:ruleLst/>
            </dgm:layoutNode>
            <dgm:layoutNode name="text" styleLbl="fgAcc0">
              <dgm:varLst>
                <dgm:chPref val="3"/>
              </dgm:varLst>
              <dgm:alg type="tx"/>
              <dgm:shape xmlns:r="http://schemas.openxmlformats.org/officeDocument/2006/relationships" type="roundRect" r:blip="">
                <dgm:adjLst>
                  <dgm:adj idx="1" val="0.1"/>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layoutNode name="hierChild2">
            <dgm:choose name="Name5">
              <dgm:if name="Name6" func="var" arg="dir" op="equ" val="norm">
                <dgm:alg type="hierChild">
                  <dgm:param type="linDir" val="fromL"/>
                </dgm:alg>
              </dgm:if>
              <dgm:else name="Name7">
                <dgm:alg type="hierChild">
                  <dgm:param type="linDir" val="fromR"/>
                </dgm:alg>
              </dgm:else>
            </dgm:choose>
            <dgm:shape xmlns:r="http://schemas.openxmlformats.org/officeDocument/2006/relationships" r:blip="">
              <dgm:adjLst/>
            </dgm:shape>
            <dgm:presOf/>
            <dgm:constrLst/>
            <dgm:ruleLst/>
            <dgm:forEach name="Name8" axis="ch">
              <dgm:forEach name="Name9" axis="self" ptType="parTrans" cnt="1">
                <dgm:layoutNode name="Name10">
                  <dgm:alg type="conn">
                    <dgm:param type="dim" val="1D"/>
                    <dgm:param type="endSty" val="noArr"/>
                    <dgm:param type="connRout" val="bend"/>
                    <dgm:param type="bendPt" val="end"/>
                    <dgm:param type="begPts" val="bCtr"/>
                    <dgm:param type="endPts" val="tCtr"/>
                    <dgm:param type="srcNode" val="background"/>
                    <dgm:param type="dstNode" val="background2"/>
                  </dgm:alg>
                  <dgm:shape xmlns:r="http://schemas.openxmlformats.org/officeDocument/2006/relationships" type="conn" r:blip="" zOrderOff="-999">
                    <dgm:adjLst/>
                  </dgm:shape>
                  <dgm:presOf axis="self"/>
                  <dgm:constrLst>
                    <dgm:constr type="begPad"/>
                    <dgm:constr type="endPad"/>
                  </dgm:constrLst>
                  <dgm:ruleLst/>
                </dgm:layoutNode>
              </dgm:forEach>
              <dgm:forEach name="Name11" axis="self" ptType="node">
                <dgm:layoutNode name="hierRoot2">
                  <dgm:alg type="hierRoot"/>
                  <dgm:shape xmlns:r="http://schemas.openxmlformats.org/officeDocument/2006/relationships" r:blip="">
                    <dgm:adjLst/>
                  </dgm:shape>
                  <dgm:presOf/>
                  <dgm:constrLst>
                    <dgm:constr type="bendDist" for="des" ptType="parTrans" refType="sp" fact="0.5"/>
                  </dgm:constrLst>
                  <dgm:ruleLst/>
                  <dgm:layoutNode name="composite2">
                    <dgm:alg type="composite"/>
                    <dgm:shape xmlns:r="http://schemas.openxmlformats.org/officeDocument/2006/relationships" r:blip="">
                      <dgm:adjLst/>
                    </dgm:shape>
                    <dgm:presOf/>
                    <dgm:constrLst>
                      <dgm:constr type="w" for="ch" forName="background2" refType="w" fact="0.9"/>
                      <dgm:constr type="h" for="ch" forName="background2" refType="w" refFor="ch" refForName="background2" fact="0.635"/>
                      <dgm:constr type="t" for="ch" forName="background2"/>
                      <dgm:constr type="l" for="ch" forName="background2"/>
                      <dgm:constr type="w" for="ch" forName="text2" refType="w" fact="0.9"/>
                      <dgm:constr type="h" for="ch" forName="text2" refType="w" refFor="ch" refForName="text2" fact="0.635"/>
                      <dgm:constr type="t" for="ch" forName="text2" refType="w" fact="0.095"/>
                      <dgm:constr type="l" for="ch" forName="text2" refType="w" fact="0.1"/>
                    </dgm:constrLst>
                    <dgm:ruleLst/>
                    <dgm:layoutNode name="background2" moveWith="text2">
                      <dgm:alg type="sp"/>
                      <dgm:shape xmlns:r="http://schemas.openxmlformats.org/officeDocument/2006/relationships" type="roundRect" r:blip="">
                        <dgm:adjLst>
                          <dgm:adj idx="1" val="0.1"/>
                        </dgm:adjLst>
                      </dgm:shape>
                      <dgm:presOf/>
                      <dgm:constrLst/>
                      <dgm:ruleLst/>
                    </dgm:layoutNode>
                    <dgm:layoutNode name="text2" styleLbl="fgAcc2">
                      <dgm:varLst>
                        <dgm:chPref val="3"/>
                      </dgm:varLst>
                      <dgm:alg type="tx"/>
                      <dgm:shape xmlns:r="http://schemas.openxmlformats.org/officeDocument/2006/relationships" type="roundRect" r:blip="">
                        <dgm:adjLst>
                          <dgm:adj idx="1" val="0.1"/>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layoutNode name="hierChild3">
                    <dgm:choose name="Name12">
                      <dgm:if name="Name13" func="var" arg="dir" op="equ" val="norm">
                        <dgm:alg type="hierChild">
                          <dgm:param type="linDir" val="fromL"/>
                        </dgm:alg>
                      </dgm:if>
                      <dgm:else name="Name14">
                        <dgm:alg type="hierChild">
                          <dgm:param type="linDir" val="fromR"/>
                        </dgm:alg>
                      </dgm:else>
                    </dgm:choose>
                    <dgm:shape xmlns:r="http://schemas.openxmlformats.org/officeDocument/2006/relationships" r:blip="">
                      <dgm:adjLst/>
                    </dgm:shape>
                    <dgm:presOf/>
                    <dgm:constrLst/>
                    <dgm:ruleLst/>
                    <dgm:forEach name="Name15" axis="ch">
                      <dgm:forEach name="Name16" axis="self" ptType="parTrans" cnt="1">
                        <dgm:layoutNode name="Name17">
                          <dgm:alg type="conn">
                            <dgm:param type="dim" val="1D"/>
                            <dgm:param type="endSty" val="noArr"/>
                            <dgm:param type="connRout" val="bend"/>
                            <dgm:param type="bendPt" val="end"/>
                            <dgm:param type="begPts" val="bCtr"/>
                            <dgm:param type="endPts" val="tCtr"/>
                            <dgm:param type="srcNode" val="background2"/>
                            <dgm:param type="dstNode" val="background3"/>
                          </dgm:alg>
                          <dgm:shape xmlns:r="http://schemas.openxmlformats.org/officeDocument/2006/relationships" type="conn" r:blip="" zOrderOff="-999">
                            <dgm:adjLst/>
                          </dgm:shape>
                          <dgm:presOf axis="self"/>
                          <dgm:constrLst>
                            <dgm:constr type="begPad"/>
                            <dgm:constr type="endPad"/>
                          </dgm:constrLst>
                          <dgm:ruleLst/>
                        </dgm:layoutNode>
                      </dgm:forEach>
                      <dgm:forEach name="Name18" axis="self" ptType="node">
                        <dgm:layoutNode name="hierRoot3">
                          <dgm:alg type="hierRoot"/>
                          <dgm:shape xmlns:r="http://schemas.openxmlformats.org/officeDocument/2006/relationships" r:blip="">
                            <dgm:adjLst/>
                          </dgm:shape>
                          <dgm:presOf/>
                          <dgm:constrLst>
                            <dgm:constr type="bendDist" for="des" ptType="parTrans" refType="sp" fact="0.5"/>
                          </dgm:constrLst>
                          <dgm:ruleLst/>
                          <dgm:layoutNode name="composite3">
                            <dgm:alg type="composite"/>
                            <dgm:shape xmlns:r="http://schemas.openxmlformats.org/officeDocument/2006/relationships" r:blip="">
                              <dgm:adjLst/>
                            </dgm:shape>
                            <dgm:presOf/>
                            <dgm:constrLst>
                              <dgm:constr type="w" for="ch" forName="background3" refType="w" fact="0.9"/>
                              <dgm:constr type="h" for="ch" forName="background3" refType="w" refFor="ch" refForName="background3" fact="0.635"/>
                              <dgm:constr type="t" for="ch" forName="background3"/>
                              <dgm:constr type="l" for="ch" forName="background3"/>
                              <dgm:constr type="w" for="ch" forName="text3" refType="w" fact="0.9"/>
                              <dgm:constr type="h" for="ch" forName="text3" refType="w" refFor="ch" refForName="text3" fact="0.635"/>
                              <dgm:constr type="t" for="ch" forName="text3" refType="w" fact="0.095"/>
                              <dgm:constr type="l" for="ch" forName="text3" refType="w" fact="0.1"/>
                            </dgm:constrLst>
                            <dgm:ruleLst/>
                            <dgm:layoutNode name="background3" moveWith="text3">
                              <dgm:alg type="sp"/>
                              <dgm:shape xmlns:r="http://schemas.openxmlformats.org/officeDocument/2006/relationships" type="roundRect" r:blip="">
                                <dgm:adjLst>
                                  <dgm:adj idx="1" val="0.1"/>
                                </dgm:adjLst>
                              </dgm:shape>
                              <dgm:presOf/>
                              <dgm:constrLst/>
                              <dgm:ruleLst/>
                            </dgm:layoutNode>
                            <dgm:layoutNode name="text3" styleLbl="fgAcc3">
                              <dgm:varLst>
                                <dgm:chPref val="3"/>
                              </dgm:varLst>
                              <dgm:alg type="tx"/>
                              <dgm:shape xmlns:r="http://schemas.openxmlformats.org/officeDocument/2006/relationships" type="roundRect" r:blip="">
                                <dgm:adjLst>
                                  <dgm:adj idx="1" val="0.1"/>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layoutNode name="hierChild4">
                            <dgm:choose name="Name19">
                              <dgm:if name="Name20" func="var" arg="dir" op="equ" val="norm">
                                <dgm:alg type="hierChild">
                                  <dgm:param type="linDir" val="fromL"/>
                                </dgm:alg>
                              </dgm:if>
                              <dgm:else name="Name21">
                                <dgm:alg type="hierChild">
                                  <dgm:param type="linDir" val="fromR"/>
                                </dgm:alg>
                              </dgm:else>
                            </dgm:choose>
                            <dgm:shape xmlns:r="http://schemas.openxmlformats.org/officeDocument/2006/relationships" r:blip="">
                              <dgm:adjLst/>
                            </dgm:shape>
                            <dgm:presOf/>
                            <dgm:constrLst/>
                            <dgm:ruleLst/>
                            <dgm:forEach name="repeat" axis="ch">
                              <dgm:forEach name="Name22" axis="self" ptType="parTrans" cnt="1">
                                <dgm:layoutNode name="Name23">
                                  <dgm:choose name="Name24">
                                    <dgm:if name="Name25" axis="self" func="depth" op="lte" val="4">
                                      <dgm:alg type="conn">
                                        <dgm:param type="dim" val="1D"/>
                                        <dgm:param type="endSty" val="noArr"/>
                                        <dgm:param type="connRout" val="bend"/>
                                        <dgm:param type="bendPt" val="end"/>
                                        <dgm:param type="begPts" val="bCtr"/>
                                        <dgm:param type="endPts" val="tCtr"/>
                                        <dgm:param type="srcNode" val="background3"/>
                                        <dgm:param type="dstNode" val="background4"/>
                                      </dgm:alg>
                                    </dgm:if>
                                    <dgm:else name="Name26">
                                      <dgm:alg type="conn">
                                        <dgm:param type="dim" val="1D"/>
                                        <dgm:param type="endSty" val="noArr"/>
                                        <dgm:param type="connRout" val="bend"/>
                                        <dgm:param type="bendPt" val="end"/>
                                        <dgm:param type="begPts" val="bCtr"/>
                                        <dgm:param type="endPts" val="tCtr"/>
                                        <dgm:param type="srcNode" val="background4"/>
                                        <dgm:param type="dstNode" val="background4"/>
                                      </dgm:alg>
                                    </dgm:else>
                                  </dgm:choose>
                                  <dgm:shape xmlns:r="http://schemas.openxmlformats.org/officeDocument/2006/relationships" type="conn" r:blip="" zOrderOff="-999">
                                    <dgm:adjLst/>
                                  </dgm:shape>
                                  <dgm:presOf axis="self"/>
                                  <dgm:constrLst>
                                    <dgm:constr type="begPad"/>
                                    <dgm:constr type="endPad"/>
                                  </dgm:constrLst>
                                  <dgm:ruleLst/>
                                </dgm:layoutNode>
                              </dgm:forEach>
                              <dgm:forEach name="Name27" axis="self" ptType="node">
                                <dgm:layoutNode name="hierRoot4">
                                  <dgm:alg type="hierRoot"/>
                                  <dgm:shape xmlns:r="http://schemas.openxmlformats.org/officeDocument/2006/relationships" r:blip="">
                                    <dgm:adjLst/>
                                  </dgm:shape>
                                  <dgm:presOf/>
                                  <dgm:constrLst>
                                    <dgm:constr type="bendDist" for="des" ptType="parTrans" refType="sp" fact="0.5"/>
                                  </dgm:constrLst>
                                  <dgm:ruleLst/>
                                  <dgm:layoutNode name="composite4">
                                    <dgm:alg type="composite"/>
                                    <dgm:shape xmlns:r="http://schemas.openxmlformats.org/officeDocument/2006/relationships" r:blip="">
                                      <dgm:adjLst/>
                                    </dgm:shape>
                                    <dgm:presOf/>
                                    <dgm:constrLst>
                                      <dgm:constr type="w" for="ch" forName="background4" refType="w" fact="0.9"/>
                                      <dgm:constr type="h" for="ch" forName="background4" refType="w" refFor="ch" refForName="background4" fact="0.635"/>
                                      <dgm:constr type="t" for="ch" forName="background4"/>
                                      <dgm:constr type="l" for="ch" forName="background4"/>
                                      <dgm:constr type="w" for="ch" forName="text4" refType="w" fact="0.9"/>
                                      <dgm:constr type="h" for="ch" forName="text4" refType="w" refFor="ch" refForName="text4" fact="0.635"/>
                                      <dgm:constr type="t" for="ch" forName="text4" refType="w" fact="0.095"/>
                                      <dgm:constr type="l" for="ch" forName="text4" refType="w" fact="0.1"/>
                                    </dgm:constrLst>
                                    <dgm:ruleLst/>
                                    <dgm:layoutNode name="background4" moveWith="text4">
                                      <dgm:alg type="sp"/>
                                      <dgm:shape xmlns:r="http://schemas.openxmlformats.org/officeDocument/2006/relationships" type="roundRect" r:blip="">
                                        <dgm:adjLst>
                                          <dgm:adj idx="1" val="0.1"/>
                                        </dgm:adjLst>
                                      </dgm:shape>
                                      <dgm:presOf/>
                                      <dgm:constrLst/>
                                      <dgm:ruleLst/>
                                    </dgm:layoutNode>
                                    <dgm:layoutNode name="text4" styleLbl="fgAcc4">
                                      <dgm:varLst>
                                        <dgm:chPref val="3"/>
                                      </dgm:varLst>
                                      <dgm:alg type="tx"/>
                                      <dgm:shape xmlns:r="http://schemas.openxmlformats.org/officeDocument/2006/relationships" type="roundRect" r:blip="">
                                        <dgm:adjLst>
                                          <dgm:adj idx="1" val="0.1"/>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layoutNode name="hierChild5">
                                    <dgm:choose name="Name28">
                                      <dgm:if name="Name29" func="var" arg="dir" op="equ" val="norm">
                                        <dgm:alg type="hierChild">
                                          <dgm:param type="linDir" val="fromL"/>
                                        </dgm:alg>
                                      </dgm:if>
                                      <dgm:else name="Name30">
                                        <dgm:alg type="hierChild">
                                          <dgm:param type="linDir" val="fromR"/>
                                        </dgm:alg>
                                      </dgm:else>
                                    </dgm:choose>
                                    <dgm:shape xmlns:r="http://schemas.openxmlformats.org/officeDocument/2006/relationships" r:blip="">
                                      <dgm:adjLst/>
                                    </dgm:shape>
                                    <dgm:presOf/>
                                    <dgm:constrLst/>
                                    <dgm:ruleLst/>
                                    <dgm:forEach name="Name31" ref="repeat"/>
                                  </dgm:layoutNode>
                                </dgm:layoutNode>
                              </dgm:forEach>
                            </dgm:forEach>
                          </dgm:layoutNode>
                        </dgm:layoutNode>
                      </dgm:forEach>
                    </dgm:forEach>
                  </dgm:layoutNode>
                </dgm:layoutNode>
              </dgm:forEach>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3.jpeg"/><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editAs="oneCell">
    <xdr:from>
      <xdr:col>6</xdr:col>
      <xdr:colOff>122464</xdr:colOff>
      <xdr:row>21</xdr:row>
      <xdr:rowOff>54429</xdr:rowOff>
    </xdr:from>
    <xdr:to>
      <xdr:col>7</xdr:col>
      <xdr:colOff>115642</xdr:colOff>
      <xdr:row>25</xdr:row>
      <xdr:rowOff>129268</xdr:rowOff>
    </xdr:to>
    <xdr:pic>
      <xdr:nvPicPr>
        <xdr:cNvPr id="2" name="Imagen 1" descr="Espíritus | wein.plus Enciclopedia">
          <a:extLst>
            <a:ext uri="{FF2B5EF4-FFF2-40B4-BE49-F238E27FC236}">
              <a16:creationId xmlns:a16="http://schemas.microsoft.com/office/drawing/2014/main" id="{71E07DAF-0685-33C1-A032-A6930D4018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86250" y="5578929"/>
          <a:ext cx="1632838" cy="8368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741589</xdr:colOff>
      <xdr:row>20</xdr:row>
      <xdr:rowOff>122464</xdr:rowOff>
    </xdr:from>
    <xdr:to>
      <xdr:col>11</xdr:col>
      <xdr:colOff>612322</xdr:colOff>
      <xdr:row>27</xdr:row>
      <xdr:rowOff>774</xdr:rowOff>
    </xdr:to>
    <xdr:pic>
      <xdr:nvPicPr>
        <xdr:cNvPr id="4" name="Imagen 3" descr="Cómo obtener la Constancia de Situación Fiscal">
          <a:extLst>
            <a:ext uri="{FF2B5EF4-FFF2-40B4-BE49-F238E27FC236}">
              <a16:creationId xmlns:a16="http://schemas.microsoft.com/office/drawing/2014/main" id="{3868E835-A8DA-C027-E195-78BD19AC5C1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307035" y="5456464"/>
          <a:ext cx="2156733" cy="1211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450607</xdr:colOff>
      <xdr:row>8</xdr:row>
      <xdr:rowOff>189033</xdr:rowOff>
    </xdr:from>
    <xdr:to>
      <xdr:col>9</xdr:col>
      <xdr:colOff>593481</xdr:colOff>
      <xdr:row>27</xdr:row>
      <xdr:rowOff>183172</xdr:rowOff>
    </xdr:to>
    <xdr:graphicFrame macro="">
      <xdr:nvGraphicFramePr>
        <xdr:cNvPr id="2" name="Diagrama 1">
          <a:extLst>
            <a:ext uri="{FF2B5EF4-FFF2-40B4-BE49-F238E27FC236}">
              <a16:creationId xmlns:a16="http://schemas.microsoft.com/office/drawing/2014/main" id="{7969E0EB-18FE-49C1-EFAD-7C28D91FE49A}"/>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0</xdr:col>
      <xdr:colOff>395653</xdr:colOff>
      <xdr:row>40</xdr:row>
      <xdr:rowOff>146539</xdr:rowOff>
    </xdr:from>
    <xdr:to>
      <xdr:col>2</xdr:col>
      <xdr:colOff>718039</xdr:colOff>
      <xdr:row>48</xdr:row>
      <xdr:rowOff>175848</xdr:rowOff>
    </xdr:to>
    <xdr:pic>
      <xdr:nvPicPr>
        <xdr:cNvPr id="3" name="Imagen 2" descr="Coche Chocado. Coche Amarillo De La Ciudad Muy Dañado En La Parte  Delantera. Aislado Sobre Fondo Blanco. Vista De Perspectiva. Imagen  Generada Por Ai. Fotos, retratos, imágenes y fotografía de archivo libres">
          <a:extLst>
            <a:ext uri="{FF2B5EF4-FFF2-40B4-BE49-F238E27FC236}">
              <a16:creationId xmlns:a16="http://schemas.microsoft.com/office/drawing/2014/main" id="{128282EF-65DB-B1FE-78D4-A7E7192EC30A}"/>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95653" y="15056827"/>
          <a:ext cx="1553309" cy="15533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Amsy\ams\KINGSTON%20NEGRA\CURSOS\COFIDE\11-03-2025%20Nuevo%20Aplicativo%20para%20Llenar%20y%20enviar%20la%20DIOT\AYUDA%20DIOT.xlsm" TargetMode="External"/><Relationship Id="rId1" Type="http://schemas.openxmlformats.org/officeDocument/2006/relationships/externalLinkPath" Target="/KINGSTON%20NEGRA/CURSOS/COFIDE/11-03-2025%20Nuevo%20Aplicativo%20para%20Llenar%20y%20enviar%20la%20DIOT/AYUDA%20DIOT.xlsm"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AMS\DOCUMENTOS\PP%20PM%20RGL%20Y%20RESICO.xlsm" TargetMode="External"/><Relationship Id="rId1" Type="http://schemas.openxmlformats.org/officeDocument/2006/relationships/externalLinkPath" Target="file:///\\amsy\AMS\AMS\DOCUMENTOS\PP%20PM%20RGL%20Y%20RESICO.xlsm"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AMS\DOCUMENTOS\IMPUESTOS%20PF%202025.xlsm" TargetMode="External"/><Relationship Id="rId1" Type="http://schemas.openxmlformats.org/officeDocument/2006/relationships/externalLinkPath" Target="file:///\\amsy\AMS\AMS\DOCUMENTOS\IMPUESTOS%20PF%20202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ORTADA"/>
      <sheetName val="MENU"/>
      <sheetName val="OBLIGACION"/>
      <sheetName val="AYUDA DIOT 2025"/>
      <sheetName val="ESTRUCTURA 2025"/>
      <sheetName val="AYUDA DIOT 2024"/>
      <sheetName val="ESTRUCTURA 2024"/>
      <sheetName val="AYUDA DIOT ANT"/>
      <sheetName val="ESTRUCTURA ANT"/>
      <sheetName val="FUNDAMENTO"/>
      <sheetName val="VERIFICAR"/>
      <sheetName val="LISTADO 69-B"/>
      <sheetName val="SIMULADOS"/>
      <sheetName val="PRESUPUESTO"/>
      <sheetName val="IVARGL"/>
      <sheetName val="IVA"/>
      <sheetName val="PA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ORTADA"/>
      <sheetName val="MENU"/>
      <sheetName val="INGRESOS"/>
      <sheetName val="PP ISR PMRGL"/>
      <sheetName val="PP ISR PMR"/>
      <sheetName val="CFDIE"/>
      <sheetName val="RPAGOSE"/>
      <sheetName val="CFDIR"/>
      <sheetName val="RPAGOSR"/>
      <sheetName val="NOMINA"/>
      <sheetName val="PP ISR"/>
      <sheetName val="PP ISR RESICO"/>
      <sheetName val="IVARGL"/>
      <sheetName val="IVARPM"/>
      <sheetName val="DISMINUCION"/>
      <sheetName val="IEPS_ISAN"/>
      <sheetName val="DEPRECIACIONF"/>
      <sheetName val="FUNDAMENTO"/>
      <sheetName val="CAMBIARIA"/>
      <sheetName val="VENTAF"/>
      <sheetName val="PERDIDAF"/>
      <sheetName val="INPC"/>
      <sheetName val="CATALOGO"/>
      <sheetName val="c_Estado"/>
      <sheetName val="DAT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ow r="6">
          <cell r="C6" t="str">
            <v>ENERO</v>
          </cell>
          <cell r="D6" t="str">
            <v>FEBRERO</v>
          </cell>
          <cell r="E6" t="str">
            <v>MARZO</v>
          </cell>
          <cell r="F6" t="str">
            <v>ABRIL</v>
          </cell>
          <cell r="G6" t="str">
            <v>MAYO</v>
          </cell>
          <cell r="H6" t="str">
            <v>JUNIO</v>
          </cell>
          <cell r="I6" t="str">
            <v>JULIO</v>
          </cell>
          <cell r="J6" t="str">
            <v>AGOSTO</v>
          </cell>
          <cell r="K6" t="str">
            <v>SEPTIEMBRE</v>
          </cell>
          <cell r="L6" t="str">
            <v>OCTUBRE</v>
          </cell>
          <cell r="M6" t="str">
            <v>NOVIEMBRE</v>
          </cell>
          <cell r="N6" t="str">
            <v>DICIEMBRE</v>
          </cell>
        </row>
        <row r="7">
          <cell r="B7">
            <v>2024</v>
          </cell>
          <cell r="C7">
            <v>133.55500000000001</v>
          </cell>
          <cell r="D7">
            <v>133.68100000000001</v>
          </cell>
          <cell r="E7">
            <v>134.065</v>
          </cell>
          <cell r="F7">
            <v>134.33600000000001</v>
          </cell>
          <cell r="G7">
            <v>134.08699999999999</v>
          </cell>
          <cell r="H7">
            <v>134.59399999999999</v>
          </cell>
          <cell r="I7">
            <v>136.00299999999999</v>
          </cell>
          <cell r="J7">
            <v>136.00299999999999</v>
          </cell>
          <cell r="K7">
            <v>136.08000000000001</v>
          </cell>
          <cell r="L7">
            <v>136.828</v>
          </cell>
          <cell r="M7">
            <v>137.42400000000001</v>
          </cell>
          <cell r="N7">
            <v>137.94900000000001</v>
          </cell>
        </row>
        <row r="8">
          <cell r="B8">
            <v>2023</v>
          </cell>
          <cell r="C8">
            <v>127.336</v>
          </cell>
          <cell r="D8">
            <v>128.04599999999999</v>
          </cell>
          <cell r="E8">
            <v>128.38900000000001</v>
          </cell>
          <cell r="F8">
            <v>128.363</v>
          </cell>
          <cell r="G8">
            <v>128.084</v>
          </cell>
          <cell r="H8">
            <v>128.214</v>
          </cell>
          <cell r="I8">
            <v>128.83199999999999</v>
          </cell>
          <cell r="J8">
            <v>129.54499999999999</v>
          </cell>
          <cell r="K8">
            <v>130.12</v>
          </cell>
          <cell r="L8">
            <v>130.60900000000001</v>
          </cell>
          <cell r="M8">
            <v>131.44499999999999</v>
          </cell>
          <cell r="N8">
            <v>132.37299999999999</v>
          </cell>
        </row>
        <row r="9">
          <cell r="B9">
            <v>2022</v>
          </cell>
          <cell r="C9">
            <v>118.002</v>
          </cell>
          <cell r="D9">
            <v>118.98099999999999</v>
          </cell>
          <cell r="E9">
            <v>120.15900000000001</v>
          </cell>
          <cell r="F9">
            <v>120.809</v>
          </cell>
          <cell r="G9">
            <v>121.02200000000001</v>
          </cell>
          <cell r="H9">
            <v>122.044</v>
          </cell>
          <cell r="I9">
            <v>122.94799999999999</v>
          </cell>
          <cell r="J9">
            <v>123.803</v>
          </cell>
          <cell r="K9">
            <v>124.571</v>
          </cell>
          <cell r="L9">
            <v>125.276</v>
          </cell>
          <cell r="M9">
            <v>125.997</v>
          </cell>
          <cell r="N9">
            <v>126.47799999999999</v>
          </cell>
        </row>
        <row r="10">
          <cell r="B10">
            <v>2021</v>
          </cell>
          <cell r="C10">
            <v>110.21</v>
          </cell>
          <cell r="D10">
            <v>110.907</v>
          </cell>
          <cell r="E10">
            <v>111.824</v>
          </cell>
          <cell r="F10">
            <v>112.19</v>
          </cell>
          <cell r="G10">
            <v>112.419</v>
          </cell>
          <cell r="H10">
            <v>113.018</v>
          </cell>
          <cell r="I10">
            <v>113.682</v>
          </cell>
          <cell r="J10">
            <v>113.899</v>
          </cell>
          <cell r="K10">
            <v>114.601</v>
          </cell>
          <cell r="L10">
            <v>115.56100000000001</v>
          </cell>
          <cell r="M10">
            <v>116.884</v>
          </cell>
          <cell r="N10">
            <v>117.30800000000001</v>
          </cell>
        </row>
        <row r="11">
          <cell r="B11">
            <v>2020</v>
          </cell>
          <cell r="C11">
            <v>106.447</v>
          </cell>
          <cell r="D11">
            <v>106.889</v>
          </cell>
          <cell r="E11">
            <v>106.83799999999999</v>
          </cell>
          <cell r="F11">
            <v>105.755</v>
          </cell>
          <cell r="G11">
            <v>106.16200000000001</v>
          </cell>
          <cell r="H11">
            <v>106.74299999999999</v>
          </cell>
          <cell r="I11">
            <v>107.444</v>
          </cell>
          <cell r="J11">
            <v>107.867</v>
          </cell>
          <cell r="K11">
            <v>108.114</v>
          </cell>
          <cell r="L11">
            <v>108.774</v>
          </cell>
          <cell r="M11">
            <v>108.85599999999999</v>
          </cell>
          <cell r="N11">
            <v>109.271</v>
          </cell>
        </row>
        <row r="12">
          <cell r="B12">
            <v>2019</v>
          </cell>
          <cell r="C12">
            <v>103.108</v>
          </cell>
          <cell r="D12">
            <v>103.07899999999999</v>
          </cell>
          <cell r="E12">
            <v>103.476</v>
          </cell>
          <cell r="F12">
            <v>103.53100000000001</v>
          </cell>
          <cell r="G12">
            <v>103.233</v>
          </cell>
          <cell r="H12">
            <v>103.29900000000001</v>
          </cell>
          <cell r="I12">
            <v>103.687</v>
          </cell>
          <cell r="J12">
            <v>103.67</v>
          </cell>
          <cell r="K12">
            <v>103.94199999999999</v>
          </cell>
          <cell r="L12">
            <v>104.503</v>
          </cell>
          <cell r="M12">
            <v>105.346</v>
          </cell>
          <cell r="N12">
            <v>105.934</v>
          </cell>
        </row>
        <row r="13">
          <cell r="B13">
            <v>2018</v>
          </cell>
          <cell r="C13">
            <v>98.794999699501005</v>
          </cell>
          <cell r="D13">
            <v>99.171374481640001</v>
          </cell>
          <cell r="E13">
            <v>99.492156980588007</v>
          </cell>
          <cell r="F13">
            <v>99.154847046097004</v>
          </cell>
          <cell r="G13">
            <v>98.994080173086999</v>
          </cell>
          <cell r="H13">
            <v>99.376464931786998</v>
          </cell>
          <cell r="I13">
            <v>99.909099104513999</v>
          </cell>
          <cell r="J13">
            <v>100.492</v>
          </cell>
          <cell r="K13">
            <v>100.917</v>
          </cell>
          <cell r="L13">
            <v>101.44</v>
          </cell>
          <cell r="M13">
            <v>102.303</v>
          </cell>
          <cell r="N13">
            <v>103.02</v>
          </cell>
        </row>
        <row r="14">
          <cell r="B14">
            <v>2017</v>
          </cell>
          <cell r="C14">
            <v>93.603882444858996</v>
          </cell>
          <cell r="D14">
            <v>94.144780335356998</v>
          </cell>
          <cell r="E14">
            <v>94.722489332292</v>
          </cell>
          <cell r="F14">
            <v>94.838932628162993</v>
          </cell>
          <cell r="G14">
            <v>94.725494320571997</v>
          </cell>
          <cell r="H14">
            <v>94.963639641805003</v>
          </cell>
          <cell r="I14">
            <v>95.322735741331002</v>
          </cell>
          <cell r="J14">
            <v>95.793767654305995</v>
          </cell>
          <cell r="K14">
            <v>96.093515235290994</v>
          </cell>
          <cell r="L14">
            <v>96.698269126750006</v>
          </cell>
          <cell r="M14">
            <v>97.695173988822006</v>
          </cell>
          <cell r="N14">
            <v>98.272882985755999</v>
          </cell>
        </row>
        <row r="15">
          <cell r="B15">
            <v>2016</v>
          </cell>
          <cell r="C15">
            <v>89.386381393112998</v>
          </cell>
          <cell r="D15">
            <v>89.777781116653998</v>
          </cell>
          <cell r="E15">
            <v>89.910000600998004</v>
          </cell>
          <cell r="F15">
            <v>89.625277961416003</v>
          </cell>
          <cell r="G15">
            <v>89.225614520102994</v>
          </cell>
          <cell r="H15">
            <v>89.324027886291006</v>
          </cell>
          <cell r="I15">
            <v>89.556914478034003</v>
          </cell>
          <cell r="J15">
            <v>89.809333493598999</v>
          </cell>
          <cell r="K15">
            <v>90.357743854798997</v>
          </cell>
          <cell r="L15">
            <v>90.906154215998995</v>
          </cell>
          <cell r="M15">
            <v>91.616833944348002</v>
          </cell>
          <cell r="N15">
            <v>92.039034797764003</v>
          </cell>
        </row>
        <row r="16">
          <cell r="B16">
            <v>2015</v>
          </cell>
          <cell r="C16">
            <v>87.110102770598999</v>
          </cell>
          <cell r="D16">
            <v>87.275377126028999</v>
          </cell>
          <cell r="E16">
            <v>87.630716990203993</v>
          </cell>
          <cell r="F16">
            <v>87.403840375022995</v>
          </cell>
          <cell r="G16">
            <v>86.967365827272999</v>
          </cell>
          <cell r="H16">
            <v>87.113107758880005</v>
          </cell>
          <cell r="I16">
            <v>87.240819760803006</v>
          </cell>
          <cell r="J16">
            <v>87.424875292986002</v>
          </cell>
          <cell r="K16">
            <v>87.752419015566005</v>
          </cell>
          <cell r="L16">
            <v>88.203918504718004</v>
          </cell>
          <cell r="M16">
            <v>88.685467876675006</v>
          </cell>
          <cell r="N16">
            <v>89.046817717411002</v>
          </cell>
        </row>
        <row r="17">
          <cell r="B17">
            <v>2014</v>
          </cell>
          <cell r="C17">
            <v>84.519051625699007</v>
          </cell>
          <cell r="D17">
            <v>84.733157040687999</v>
          </cell>
          <cell r="E17">
            <v>84.965292385360002</v>
          </cell>
          <cell r="F17">
            <v>84.806779253561004</v>
          </cell>
          <cell r="G17">
            <v>84.535579061242004</v>
          </cell>
          <cell r="H17">
            <v>84.682072239918</v>
          </cell>
          <cell r="I17">
            <v>84.914958831660996</v>
          </cell>
          <cell r="J17">
            <v>85.219965142136004</v>
          </cell>
          <cell r="K17">
            <v>85.596339924274005</v>
          </cell>
          <cell r="L17">
            <v>86.069625578460005</v>
          </cell>
          <cell r="M17">
            <v>86.763777871266001</v>
          </cell>
          <cell r="N17">
            <v>87.188983712964003</v>
          </cell>
        </row>
        <row r="18">
          <cell r="B18">
            <v>2013</v>
          </cell>
          <cell r="C18">
            <v>80.892782018150001</v>
          </cell>
          <cell r="D18">
            <v>81.290942965322003</v>
          </cell>
          <cell r="E18">
            <v>81.887433139010994</v>
          </cell>
          <cell r="F18">
            <v>81.941522928061005</v>
          </cell>
          <cell r="G18">
            <v>81.668820241600997</v>
          </cell>
          <cell r="H18">
            <v>81.619237934972006</v>
          </cell>
          <cell r="I18">
            <v>81.592193040447</v>
          </cell>
          <cell r="J18">
            <v>81.824328385119003</v>
          </cell>
          <cell r="K18">
            <v>82.132339683875003</v>
          </cell>
          <cell r="L18">
            <v>82.522988160346003</v>
          </cell>
          <cell r="M18">
            <v>83.292265160165996</v>
          </cell>
          <cell r="N18">
            <v>83.770058296773001</v>
          </cell>
        </row>
        <row r="19">
          <cell r="B19">
            <v>2012</v>
          </cell>
          <cell r="C19">
            <v>78.343049462107004</v>
          </cell>
          <cell r="D19">
            <v>78.502313840976001</v>
          </cell>
          <cell r="E19">
            <v>78.547388665184002</v>
          </cell>
          <cell r="F19">
            <v>78.300979626179995</v>
          </cell>
          <cell r="G19">
            <v>78.053819340104994</v>
          </cell>
          <cell r="H19">
            <v>78.413666686699997</v>
          </cell>
          <cell r="I19">
            <v>78.853897469800003</v>
          </cell>
          <cell r="J19">
            <v>79.090540296892996</v>
          </cell>
          <cell r="K19">
            <v>79.439118937436007</v>
          </cell>
          <cell r="L19">
            <v>79.841036119959</v>
          </cell>
          <cell r="M19">
            <v>80.383436504597995</v>
          </cell>
          <cell r="N19">
            <v>80.568243283851004</v>
          </cell>
        </row>
        <row r="20">
          <cell r="B20">
            <v>2011</v>
          </cell>
          <cell r="C20">
            <v>75.295991345633993</v>
          </cell>
          <cell r="D20">
            <v>75.578460244005001</v>
          </cell>
          <cell r="E20">
            <v>75.723450928540998</v>
          </cell>
          <cell r="F20">
            <v>75.717440951979995</v>
          </cell>
          <cell r="G20">
            <v>75.159264378868997</v>
          </cell>
          <cell r="H20">
            <v>75.155508143518006</v>
          </cell>
          <cell r="I20">
            <v>75.516106737184003</v>
          </cell>
          <cell r="J20">
            <v>75.635555021334994</v>
          </cell>
          <cell r="K20">
            <v>75.821113047658997</v>
          </cell>
          <cell r="L20">
            <v>76.332712302421996</v>
          </cell>
          <cell r="M20">
            <v>77.158332832501998</v>
          </cell>
          <cell r="N20">
            <v>77.792385359696993</v>
          </cell>
        </row>
        <row r="21">
          <cell r="B21">
            <v>2010</v>
          </cell>
          <cell r="C21">
            <v>72.552045976151007</v>
          </cell>
          <cell r="D21">
            <v>72.971670511062001</v>
          </cell>
          <cell r="E21">
            <v>73.489725492434005</v>
          </cell>
          <cell r="F21">
            <v>73.255564640854004</v>
          </cell>
          <cell r="G21">
            <v>72.793977652452</v>
          </cell>
          <cell r="H21">
            <v>72.771183233271003</v>
          </cell>
          <cell r="I21">
            <v>72.929190002590005</v>
          </cell>
          <cell r="J21">
            <v>73.131749500306</v>
          </cell>
          <cell r="K21">
            <v>73.515110186520999</v>
          </cell>
          <cell r="L21">
            <v>73.968926350203006</v>
          </cell>
          <cell r="M21">
            <v>74.561581248891997</v>
          </cell>
          <cell r="N21">
            <v>74.930954450610002</v>
          </cell>
        </row>
        <row r="22">
          <cell r="B22">
            <v>2009</v>
          </cell>
          <cell r="C22">
            <v>69.456149407474001</v>
          </cell>
          <cell r="D22">
            <v>69.609493681960004</v>
          </cell>
          <cell r="E22">
            <v>70.009950182560999</v>
          </cell>
          <cell r="F22">
            <v>70.254990188749005</v>
          </cell>
          <cell r="G22">
            <v>70.050358471107998</v>
          </cell>
          <cell r="H22">
            <v>70.179354161469007</v>
          </cell>
          <cell r="I22">
            <v>70.370516449595002</v>
          </cell>
          <cell r="J22">
            <v>70.538884318540994</v>
          </cell>
          <cell r="K22">
            <v>70.892715870817995</v>
          </cell>
          <cell r="L22">
            <v>71.107190633106001</v>
          </cell>
          <cell r="M22">
            <v>71.476045779843005</v>
          </cell>
          <cell r="N22">
            <v>71.771855174205001</v>
          </cell>
        </row>
        <row r="23">
          <cell r="B23">
            <v>2008</v>
          </cell>
          <cell r="C23">
            <v>65.350563680104003</v>
          </cell>
          <cell r="D23">
            <v>65.544834298119</v>
          </cell>
          <cell r="E23">
            <v>66.019890716036002</v>
          </cell>
          <cell r="F23">
            <v>66.170126660633997</v>
          </cell>
          <cell r="G23">
            <v>66.098635073205003</v>
          </cell>
          <cell r="H23">
            <v>66.372168103369006</v>
          </cell>
          <cell r="I23">
            <v>66.742059360067998</v>
          </cell>
          <cell r="J23">
            <v>67.127492266209003</v>
          </cell>
          <cell r="K23">
            <v>67.584934814760004</v>
          </cell>
          <cell r="L23">
            <v>68.045485693200007</v>
          </cell>
          <cell r="M23">
            <v>68.818941780386993</v>
          </cell>
          <cell r="N23">
            <v>69.295552363249001</v>
          </cell>
        </row>
        <row r="24">
          <cell r="B24">
            <v>2007</v>
          </cell>
          <cell r="C24">
            <v>63.016207934043997</v>
          </cell>
          <cell r="D24">
            <v>63.192346627710997</v>
          </cell>
          <cell r="E24">
            <v>63.329113142792998</v>
          </cell>
          <cell r="F24">
            <v>63.291295129151997</v>
          </cell>
          <cell r="G24">
            <v>62.982534360255002</v>
          </cell>
          <cell r="H24">
            <v>63.058170387535</v>
          </cell>
          <cell r="I24">
            <v>63.326004812904003</v>
          </cell>
          <cell r="J24">
            <v>63.583996193627002</v>
          </cell>
          <cell r="K24">
            <v>64.077702590875006</v>
          </cell>
          <cell r="L24">
            <v>64.327405091895997</v>
          </cell>
          <cell r="M24">
            <v>64.781221255576995</v>
          </cell>
          <cell r="N24">
            <v>65.049055680945997</v>
          </cell>
        </row>
        <row r="25">
          <cell r="B25">
            <v>2006</v>
          </cell>
          <cell r="C25">
            <v>60.603625885795999</v>
          </cell>
          <cell r="D25">
            <v>60.696357727462001</v>
          </cell>
          <cell r="E25">
            <v>60.772511809722999</v>
          </cell>
          <cell r="F25">
            <v>60.861617266518998</v>
          </cell>
          <cell r="G25">
            <v>60.590674511262002</v>
          </cell>
          <cell r="H25">
            <v>60.642998064380002</v>
          </cell>
          <cell r="I25">
            <v>60.809293713400997</v>
          </cell>
          <cell r="J25">
            <v>61.119608647242003</v>
          </cell>
          <cell r="K25">
            <v>61.736612130056002</v>
          </cell>
          <cell r="L25">
            <v>62.006518775350997</v>
          </cell>
          <cell r="M25">
            <v>62.331857303652001</v>
          </cell>
          <cell r="N25">
            <v>62.692423570686003</v>
          </cell>
        </row>
        <row r="26">
          <cell r="B26">
            <v>2005</v>
          </cell>
          <cell r="C26">
            <v>58.309160373300998</v>
          </cell>
          <cell r="D26">
            <v>58.503430991316002</v>
          </cell>
          <cell r="E26">
            <v>58.767120976834001</v>
          </cell>
          <cell r="F26">
            <v>58.976415189308</v>
          </cell>
          <cell r="G26">
            <v>58.828251464635997</v>
          </cell>
          <cell r="H26">
            <v>58.771783471665998</v>
          </cell>
          <cell r="I26">
            <v>59.001799883395002</v>
          </cell>
          <cell r="J26">
            <v>59.072255360862002</v>
          </cell>
          <cell r="K26">
            <v>59.309006487348</v>
          </cell>
          <cell r="L26">
            <v>59.454579937113998</v>
          </cell>
          <cell r="M26">
            <v>59.882493351727</v>
          </cell>
          <cell r="N26">
            <v>60.250312388501001</v>
          </cell>
        </row>
        <row r="27">
          <cell r="B27">
            <v>2004</v>
          </cell>
          <cell r="C27">
            <v>55.774317349450001</v>
          </cell>
          <cell r="D27">
            <v>56.107944757452998</v>
          </cell>
          <cell r="E27">
            <v>56.298070935616998</v>
          </cell>
          <cell r="F27">
            <v>56.383031952562</v>
          </cell>
          <cell r="G27">
            <v>56.241602942646999</v>
          </cell>
          <cell r="H27">
            <v>56.331744509406001</v>
          </cell>
          <cell r="I27">
            <v>56.479390179097003</v>
          </cell>
          <cell r="J27">
            <v>56.828041181560003</v>
          </cell>
          <cell r="K27">
            <v>57.297917049664001</v>
          </cell>
          <cell r="L27">
            <v>57.694747165395</v>
          </cell>
          <cell r="M27">
            <v>58.186899397696997</v>
          </cell>
          <cell r="N27">
            <v>58.307088153376</v>
          </cell>
        </row>
        <row r="28">
          <cell r="B28">
            <v>2003</v>
          </cell>
          <cell r="C28">
            <v>53.525440675315998</v>
          </cell>
          <cell r="D28">
            <v>53.674122454969996</v>
          </cell>
          <cell r="E28">
            <v>54.012930412785998</v>
          </cell>
          <cell r="F28">
            <v>54.105144199469997</v>
          </cell>
          <cell r="G28">
            <v>53.930559670748998</v>
          </cell>
          <cell r="H28">
            <v>53.975112399147001</v>
          </cell>
          <cell r="I28">
            <v>54.053338701333999</v>
          </cell>
          <cell r="J28">
            <v>54.215489910502001</v>
          </cell>
          <cell r="K28">
            <v>54.538238163896999</v>
          </cell>
          <cell r="L28">
            <v>54.738207386707003</v>
          </cell>
          <cell r="M28">
            <v>55.192541605370003</v>
          </cell>
          <cell r="N28">
            <v>55.429810786837997</v>
          </cell>
        </row>
        <row r="29">
          <cell r="B29">
            <v>2002</v>
          </cell>
          <cell r="C29">
            <v>50.900472009715998</v>
          </cell>
          <cell r="D29">
            <v>50.867749849081001</v>
          </cell>
          <cell r="E29">
            <v>51.127948444495999</v>
          </cell>
          <cell r="F29">
            <v>51.407234972562001</v>
          </cell>
          <cell r="G29">
            <v>51.511429231397997</v>
          </cell>
          <cell r="H29">
            <v>51.762586176958997</v>
          </cell>
          <cell r="I29">
            <v>51.911181353361997</v>
          </cell>
          <cell r="J29">
            <v>52.108560301263999</v>
          </cell>
          <cell r="K29">
            <v>52.421983564994001</v>
          </cell>
          <cell r="L29">
            <v>52.653036086686001</v>
          </cell>
          <cell r="M29">
            <v>53.078877281373998</v>
          </cell>
          <cell r="N29">
            <v>53.309929803065003</v>
          </cell>
        </row>
        <row r="30">
          <cell r="B30">
            <v>2001</v>
          </cell>
          <cell r="C30">
            <v>48.575476247933999</v>
          </cell>
          <cell r="D30">
            <v>48.543328159565</v>
          </cell>
          <cell r="E30">
            <v>48.850887781723998</v>
          </cell>
          <cell r="F30">
            <v>49.097308632382997</v>
          </cell>
          <cell r="G30">
            <v>49.209970463624998</v>
          </cell>
          <cell r="H30">
            <v>49.326363767191999</v>
          </cell>
          <cell r="I30">
            <v>49.198201964029998</v>
          </cell>
          <cell r="J30">
            <v>49.489687547186001</v>
          </cell>
          <cell r="K30">
            <v>49.950381149771999</v>
          </cell>
          <cell r="L30">
            <v>50.176135367754</v>
          </cell>
          <cell r="M30">
            <v>50.365148908872001</v>
          </cell>
          <cell r="N30">
            <v>50.434898785092997</v>
          </cell>
        </row>
        <row r="31">
          <cell r="B31">
            <v>2000</v>
          </cell>
          <cell r="C31">
            <v>44.930830116377997</v>
          </cell>
          <cell r="D31">
            <v>45.329380314521998</v>
          </cell>
          <cell r="E31">
            <v>45.580680782035003</v>
          </cell>
          <cell r="F31">
            <v>45.840018271642002</v>
          </cell>
          <cell r="G31">
            <v>46.011379073729003</v>
          </cell>
          <cell r="H31">
            <v>46.283920241006001</v>
          </cell>
          <cell r="I31">
            <v>46.464466209717997</v>
          </cell>
          <cell r="J31">
            <v>46.719785188278003</v>
          </cell>
          <cell r="K31">
            <v>47.061071604014998</v>
          </cell>
          <cell r="L31">
            <v>47.385135825852998</v>
          </cell>
          <cell r="M31">
            <v>47.790287862832997</v>
          </cell>
          <cell r="N31">
            <v>48.307671180741004</v>
          </cell>
        </row>
        <row r="32">
          <cell r="B32">
            <v>1999</v>
          </cell>
          <cell r="C32">
            <v>40.469770280539997</v>
          </cell>
          <cell r="D32">
            <v>41.013642812363997</v>
          </cell>
          <cell r="E32">
            <v>41.394683783067002</v>
          </cell>
          <cell r="F32">
            <v>41.774576609237002</v>
          </cell>
          <cell r="G32">
            <v>42.02587707675</v>
          </cell>
          <cell r="H32">
            <v>42.302006204759003</v>
          </cell>
          <cell r="I32">
            <v>42.581579771548</v>
          </cell>
          <cell r="J32">
            <v>42.821255256237997</v>
          </cell>
          <cell r="K32">
            <v>43.235018392756999</v>
          </cell>
          <cell r="L32">
            <v>43.508851226518999</v>
          </cell>
          <cell r="M32">
            <v>43.895776447019998</v>
          </cell>
          <cell r="N32">
            <v>44.335516388565999</v>
          </cell>
        </row>
        <row r="33">
          <cell r="B33">
            <v>1998</v>
          </cell>
          <cell r="C33">
            <v>34.003924110859998</v>
          </cell>
          <cell r="D33">
            <v>34.599237843852997</v>
          </cell>
          <cell r="E33">
            <v>35.004533397604</v>
          </cell>
          <cell r="F33">
            <v>35.332042063402</v>
          </cell>
          <cell r="G33">
            <v>35.613481363761998</v>
          </cell>
          <cell r="H33">
            <v>36.034420411382001</v>
          </cell>
          <cell r="I33">
            <v>36.381878110460001</v>
          </cell>
          <cell r="J33">
            <v>36.731632103784001</v>
          </cell>
          <cell r="K33">
            <v>37.327376387091</v>
          </cell>
          <cell r="L33">
            <v>37.862268927258</v>
          </cell>
          <cell r="M33">
            <v>38.532786225594002</v>
          </cell>
          <cell r="N33">
            <v>39.472974324694</v>
          </cell>
        </row>
        <row r="34">
          <cell r="B34">
            <v>1997</v>
          </cell>
          <cell r="C34">
            <v>29.498886028859999</v>
          </cell>
          <cell r="D34">
            <v>29.994598091509001</v>
          </cell>
          <cell r="E34">
            <v>30.367889073663001</v>
          </cell>
          <cell r="F34">
            <v>30.695971811728999</v>
          </cell>
          <cell r="G34">
            <v>30.976119445603</v>
          </cell>
          <cell r="H34">
            <v>31.250956912307998</v>
          </cell>
          <cell r="I34">
            <v>31.523211040861</v>
          </cell>
          <cell r="J34">
            <v>31.803502196688001</v>
          </cell>
          <cell r="K34">
            <v>32.199612588994</v>
          </cell>
          <cell r="L34">
            <v>32.456940823078</v>
          </cell>
          <cell r="M34">
            <v>32.820042010843999</v>
          </cell>
          <cell r="N34">
            <v>33.279874507621003</v>
          </cell>
        </row>
        <row r="35">
          <cell r="B35">
            <v>1996</v>
          </cell>
          <cell r="C35">
            <v>23.329753761294</v>
          </cell>
          <cell r="D35">
            <v>23.874262028762001</v>
          </cell>
          <cell r="E35">
            <v>24.399825880352999</v>
          </cell>
          <cell r="F35">
            <v>25.093449617204001</v>
          </cell>
          <cell r="G35">
            <v>25.550842302962</v>
          </cell>
          <cell r="H35">
            <v>25.966901728547001</v>
          </cell>
          <cell r="I35">
            <v>26.336030688063001</v>
          </cell>
          <cell r="J35">
            <v>26.686071714930002</v>
          </cell>
          <cell r="K35">
            <v>27.112751490396999</v>
          </cell>
          <cell r="L35">
            <v>27.451167539621</v>
          </cell>
          <cell r="M35">
            <v>27.867083448433998</v>
          </cell>
          <cell r="N35">
            <v>28.759336453704002</v>
          </cell>
        </row>
        <row r="36">
          <cell r="B36">
            <v>1995</v>
          </cell>
          <cell r="C36">
            <v>15.376990944299999</v>
          </cell>
          <cell r="D36">
            <v>16.028707348708998</v>
          </cell>
          <cell r="E36">
            <v>16.973617202949999</v>
          </cell>
          <cell r="F36">
            <v>18.326133255310999</v>
          </cell>
          <cell r="G36">
            <v>19.092090190992</v>
          </cell>
          <cell r="H36">
            <v>19.698024268685</v>
          </cell>
          <cell r="I36">
            <v>20.099588355293999</v>
          </cell>
          <cell r="J36">
            <v>20.432981265710001</v>
          </cell>
          <cell r="K36">
            <v>20.855642530130002</v>
          </cell>
          <cell r="L36">
            <v>21.284762116614999</v>
          </cell>
          <cell r="M36">
            <v>21.809608384348</v>
          </cell>
          <cell r="N36">
            <v>22.520167271192001</v>
          </cell>
        </row>
        <row r="37">
          <cell r="B37">
            <v>1994</v>
          </cell>
          <cell r="C37">
            <v>13.950374980567</v>
          </cell>
          <cell r="D37">
            <v>14.022124062044</v>
          </cell>
          <cell r="E37">
            <v>14.094224762979</v>
          </cell>
          <cell r="F37">
            <v>14.163251304932</v>
          </cell>
          <cell r="G37">
            <v>14.231682244252999</v>
          </cell>
          <cell r="H37">
            <v>14.302894568965</v>
          </cell>
          <cell r="I37">
            <v>14.366326769868</v>
          </cell>
          <cell r="J37">
            <v>14.433286645443999</v>
          </cell>
          <cell r="K37">
            <v>14.535936644548</v>
          </cell>
          <cell r="L37">
            <v>14.612245304055</v>
          </cell>
          <cell r="M37">
            <v>14.690360856448001</v>
          </cell>
          <cell r="N37">
            <v>14.819204368158999</v>
          </cell>
        </row>
        <row r="38">
          <cell r="B38">
            <v>1993</v>
          </cell>
          <cell r="C38">
            <v>12.977319763866999</v>
          </cell>
          <cell r="D38">
            <v>13.083345310799</v>
          </cell>
          <cell r="E38">
            <v>13.159593689429</v>
          </cell>
          <cell r="F38">
            <v>13.235480403514</v>
          </cell>
          <cell r="G38">
            <v>13.311137489729999</v>
          </cell>
          <cell r="H38">
            <v>13.385797123244</v>
          </cell>
          <cell r="I38">
            <v>13.450123440421001</v>
          </cell>
          <cell r="J38">
            <v>13.522112194855</v>
          </cell>
          <cell r="K38">
            <v>13.622260672231</v>
          </cell>
          <cell r="L38">
            <v>13.677973025024</v>
          </cell>
          <cell r="M38">
            <v>13.738302356338</v>
          </cell>
          <cell r="N38">
            <v>13.843054897126001</v>
          </cell>
        </row>
        <row r="39">
          <cell r="B39">
            <v>1992</v>
          </cell>
          <cell r="C39">
            <v>11.657778465389001</v>
          </cell>
          <cell r="D39">
            <v>11.795900435066001</v>
          </cell>
          <cell r="E39">
            <v>11.915947720289999</v>
          </cell>
          <cell r="F39">
            <v>12.022171319641</v>
          </cell>
          <cell r="G39">
            <v>12.101437891771999</v>
          </cell>
          <cell r="H39">
            <v>12.183345192186</v>
          </cell>
          <cell r="I39">
            <v>12.260272414519999</v>
          </cell>
          <cell r="J39">
            <v>12.335592231401</v>
          </cell>
          <cell r="K39">
            <v>12.442896524527001</v>
          </cell>
          <cell r="L39">
            <v>12.532493537792</v>
          </cell>
          <cell r="M39">
            <v>12.636620340687999</v>
          </cell>
          <cell r="N39">
            <v>12.816553481441</v>
          </cell>
        </row>
        <row r="40">
          <cell r="B40">
            <v>1991</v>
          </cell>
          <cell r="C40">
            <v>9.8838798948009998</v>
          </cell>
          <cell r="D40">
            <v>10.056424721909</v>
          </cell>
          <cell r="E40">
            <v>10.199839643789</v>
          </cell>
          <cell r="F40">
            <v>10.306687551197999</v>
          </cell>
          <cell r="G40">
            <v>10.407441671111</v>
          </cell>
          <cell r="H40">
            <v>10.516647583476001</v>
          </cell>
          <cell r="I40">
            <v>10.609584269261999</v>
          </cell>
          <cell r="J40">
            <v>10.683422977312</v>
          </cell>
          <cell r="K40">
            <v>10.789850374312</v>
          </cell>
          <cell r="L40">
            <v>10.915342738584</v>
          </cell>
          <cell r="M40">
            <v>11.186374096785</v>
          </cell>
          <cell r="N40">
            <v>11.449679866825999</v>
          </cell>
        </row>
        <row r="41">
          <cell r="B41">
            <v>1990</v>
          </cell>
          <cell r="C41">
            <v>7.7760373017279996</v>
          </cell>
          <cell r="D41">
            <v>7.9521198537759998</v>
          </cell>
          <cell r="E41">
            <v>8.0923099196599999</v>
          </cell>
          <cell r="F41">
            <v>8.2154715493909993</v>
          </cell>
          <cell r="G41">
            <v>8.3588376756719995</v>
          </cell>
          <cell r="H41">
            <v>8.5429385894719996</v>
          </cell>
          <cell r="I41">
            <v>8.6987348337260002</v>
          </cell>
          <cell r="J41">
            <v>8.8469504416049993</v>
          </cell>
          <cell r="K41">
            <v>8.9730613687050003</v>
          </cell>
          <cell r="L41">
            <v>9.102059887647</v>
          </cell>
          <cell r="M41">
            <v>9.3437231026759999</v>
          </cell>
          <cell r="N41">
            <v>9.6382139538609994</v>
          </cell>
        </row>
        <row r="42">
          <cell r="B42">
            <v>1989</v>
          </cell>
          <cell r="C42">
            <v>6.349023792963</v>
          </cell>
          <cell r="D42">
            <v>6.4351835425089998</v>
          </cell>
          <cell r="E42">
            <v>6.5049448988289997</v>
          </cell>
          <cell r="F42">
            <v>6.6022244447040004</v>
          </cell>
          <cell r="G42">
            <v>6.6930987691499997</v>
          </cell>
          <cell r="H42">
            <v>6.7743846367099998</v>
          </cell>
          <cell r="I42">
            <v>6.8421482176049997</v>
          </cell>
          <cell r="J42">
            <v>6.9073327757470002</v>
          </cell>
          <cell r="K42">
            <v>6.9733927950019998</v>
          </cell>
          <cell r="L42">
            <v>7.0765250152229999</v>
          </cell>
          <cell r="M42">
            <v>7.175855437159</v>
          </cell>
          <cell r="N42">
            <v>7.4180295787319999</v>
          </cell>
        </row>
        <row r="43">
          <cell r="B43">
            <v>1988</v>
          </cell>
          <cell r="C43">
            <v>4.7182459356499997</v>
          </cell>
          <cell r="D43">
            <v>5.1117830400719999</v>
          </cell>
          <cell r="E43">
            <v>5.3735474255859996</v>
          </cell>
          <cell r="F43">
            <v>5.538940736801</v>
          </cell>
          <cell r="G43">
            <v>5.6461086882159996</v>
          </cell>
          <cell r="H43">
            <v>5.7612921365389997</v>
          </cell>
          <cell r="I43">
            <v>5.857456543164</v>
          </cell>
          <cell r="J43">
            <v>5.9113433427300004</v>
          </cell>
          <cell r="K43">
            <v>5.9451390220790001</v>
          </cell>
          <cell r="L43">
            <v>5.9904864830819999</v>
          </cell>
          <cell r="M43">
            <v>6.0706543465480003</v>
          </cell>
          <cell r="N43">
            <v>6.1973163857179996</v>
          </cell>
        </row>
        <row r="44">
          <cell r="B44">
            <v>1987</v>
          </cell>
          <cell r="C44">
            <v>1.7044012927959999</v>
          </cell>
          <cell r="D44">
            <v>1.8273863901109999</v>
          </cell>
          <cell r="E44">
            <v>1.948152699385</v>
          </cell>
          <cell r="F44">
            <v>2.1186064597269998</v>
          </cell>
          <cell r="G44">
            <v>2.2783250588419999</v>
          </cell>
          <cell r="H44">
            <v>2.443145732803</v>
          </cell>
          <cell r="I44">
            <v>2.641021526516</v>
          </cell>
          <cell r="J44">
            <v>2.8568715486410001</v>
          </cell>
          <cell r="K44">
            <v>3.0450813948030002</v>
          </cell>
          <cell r="L44">
            <v>3.2988446335320001</v>
          </cell>
          <cell r="M44">
            <v>3.560511422667</v>
          </cell>
          <cell r="N44">
            <v>4.0863924586009999</v>
          </cell>
        </row>
        <row r="45">
          <cell r="B45">
            <v>1986</v>
          </cell>
          <cell r="C45">
            <v>0.83409223138499999</v>
          </cell>
          <cell r="D45">
            <v>0.87117447743800003</v>
          </cell>
          <cell r="E45">
            <v>0.91166671679400002</v>
          </cell>
          <cell r="F45">
            <v>0.95926311145800003</v>
          </cell>
          <cell r="G45">
            <v>1.0125700987090001</v>
          </cell>
          <cell r="H45">
            <v>1.0775666443359999</v>
          </cell>
          <cell r="I45">
            <v>1.131332892509</v>
          </cell>
          <cell r="J45">
            <v>1.221531243274</v>
          </cell>
          <cell r="K45">
            <v>1.2948116693730001</v>
          </cell>
          <cell r="L45">
            <v>1.3688240294530001</v>
          </cell>
          <cell r="M45">
            <v>1.4613043243420001</v>
          </cell>
          <cell r="N45">
            <v>1.576734625864</v>
          </cell>
        </row>
        <row r="46">
          <cell r="B46">
            <v>1985</v>
          </cell>
          <cell r="C46">
            <v>0.50271144651599997</v>
          </cell>
          <cell r="D46">
            <v>0.52359622178499998</v>
          </cell>
          <cell r="E46">
            <v>0.54388539960299997</v>
          </cell>
          <cell r="F46">
            <v>0.56062106216600005</v>
          </cell>
          <cell r="G46">
            <v>0.57390224086300001</v>
          </cell>
          <cell r="H46">
            <v>0.58827559343199998</v>
          </cell>
          <cell r="I46">
            <v>0.60876282367000001</v>
          </cell>
          <cell r="J46">
            <v>0.63537685186600001</v>
          </cell>
          <cell r="K46">
            <v>0.66075231421400005</v>
          </cell>
          <cell r="L46">
            <v>0.685852223117</v>
          </cell>
          <cell r="M46">
            <v>0.71749512498900003</v>
          </cell>
          <cell r="N46">
            <v>0.76634013058899997</v>
          </cell>
        </row>
        <row r="47">
          <cell r="B47">
            <v>1984</v>
          </cell>
          <cell r="C47">
            <v>0.31272771793199999</v>
          </cell>
          <cell r="D47">
            <v>0.32923231761100002</v>
          </cell>
          <cell r="E47">
            <v>0.34330428133399998</v>
          </cell>
          <cell r="F47">
            <v>0.35815554998400001</v>
          </cell>
          <cell r="G47">
            <v>0.370031685863</v>
          </cell>
          <cell r="H47">
            <v>0.38342337604799998</v>
          </cell>
          <cell r="I47">
            <v>0.39599270575599999</v>
          </cell>
          <cell r="J47">
            <v>0.40724883861299999</v>
          </cell>
          <cell r="K47">
            <v>0.419380437765</v>
          </cell>
          <cell r="L47">
            <v>0.434033653997</v>
          </cell>
          <cell r="M47">
            <v>0.44892941320899998</v>
          </cell>
          <cell r="N47">
            <v>0.46799581549399999</v>
          </cell>
        </row>
        <row r="48">
          <cell r="B48">
            <v>1983</v>
          </cell>
          <cell r="C48">
            <v>0.18035508617400001</v>
          </cell>
          <cell r="D48">
            <v>0.190033959196</v>
          </cell>
          <cell r="E48">
            <v>0.19923204611199999</v>
          </cell>
          <cell r="F48">
            <v>0.211845861202</v>
          </cell>
          <cell r="G48">
            <v>0.22103390303199999</v>
          </cell>
          <cell r="H48">
            <v>0.22940388942199999</v>
          </cell>
          <cell r="I48">
            <v>0.240746133379</v>
          </cell>
          <cell r="J48">
            <v>0.25009060709100001</v>
          </cell>
          <cell r="K48">
            <v>0.25778749500499998</v>
          </cell>
          <cell r="L48">
            <v>0.26634117851099998</v>
          </cell>
          <cell r="M48">
            <v>0.28198323736800002</v>
          </cell>
          <cell r="N48">
            <v>0.29404738058000002</v>
          </cell>
        </row>
        <row r="49">
          <cell r="B49">
            <v>1982</v>
          </cell>
          <cell r="C49">
            <v>8.5865535761999998E-2</v>
          </cell>
          <cell r="D49">
            <v>8.9239653757999998E-2</v>
          </cell>
          <cell r="E49">
            <v>9.2498950048999995E-2</v>
          </cell>
          <cell r="F49">
            <v>9.7512043770000001E-2</v>
          </cell>
          <cell r="G49">
            <v>0.10299300848700001</v>
          </cell>
          <cell r="H49">
            <v>0.107954431404</v>
          </cell>
          <cell r="I49">
            <v>0.11351720218399999</v>
          </cell>
          <cell r="J49">
            <v>0.126255878884</v>
          </cell>
          <cell r="K49">
            <v>0.132995499623</v>
          </cell>
          <cell r="L49">
            <v>0.13989011723100001</v>
          </cell>
          <cell r="M49">
            <v>0.14696269708699999</v>
          </cell>
          <cell r="N49">
            <v>0.16265641638700001</v>
          </cell>
        </row>
        <row r="50">
          <cell r="B50">
            <v>1981</v>
          </cell>
          <cell r="C50">
            <v>6.5615113636999997E-2</v>
          </cell>
          <cell r="D50">
            <v>6.7226824128999996E-2</v>
          </cell>
          <cell r="E50">
            <v>6.8664872229000001E-2</v>
          </cell>
          <cell r="F50">
            <v>7.0213436998999998E-2</v>
          </cell>
          <cell r="G50">
            <v>7.1275470431999999E-2</v>
          </cell>
          <cell r="H50">
            <v>7.2271488120999997E-2</v>
          </cell>
          <cell r="I50">
            <v>7.3544494264999996E-2</v>
          </cell>
          <cell r="J50">
            <v>7.5060048571000001E-2</v>
          </cell>
          <cell r="K50">
            <v>7.6456481315000005E-2</v>
          </cell>
          <cell r="L50">
            <v>7.8152867892999994E-2</v>
          </cell>
          <cell r="M50">
            <v>7.9656936920999996E-2</v>
          </cell>
          <cell r="N50">
            <v>8.1801099141000005E-2</v>
          </cell>
        </row>
        <row r="51">
          <cell r="B51">
            <v>1980</v>
          </cell>
          <cell r="C51">
            <v>5.1342222290000003E-2</v>
          </cell>
          <cell r="D51">
            <v>5.2529117335E-2</v>
          </cell>
          <cell r="E51">
            <v>5.3609811108999997E-2</v>
          </cell>
          <cell r="F51">
            <v>5.4546982931999999E-2</v>
          </cell>
          <cell r="G51">
            <v>5.5436799348999997E-2</v>
          </cell>
          <cell r="H51">
            <v>5.6536148283E-2</v>
          </cell>
          <cell r="I51">
            <v>5.8114848311E-2</v>
          </cell>
          <cell r="J51">
            <v>5.9318963503999997E-2</v>
          </cell>
          <cell r="K51">
            <v>5.9977717037999999E-2</v>
          </cell>
          <cell r="L51">
            <v>6.0886183433999999E-2</v>
          </cell>
          <cell r="M51">
            <v>6.1942481999000001E-2</v>
          </cell>
          <cell r="N51">
            <v>6.3567107600999997E-2</v>
          </cell>
        </row>
        <row r="52">
          <cell r="B52">
            <v>1979</v>
          </cell>
          <cell r="C52">
            <v>4.2237421534000001E-2</v>
          </cell>
          <cell r="D52">
            <v>4.2844504263000002E-2</v>
          </cell>
          <cell r="E52">
            <v>4.3425751590999997E-2</v>
          </cell>
          <cell r="F52">
            <v>4.3814686550000002E-2</v>
          </cell>
          <cell r="G52">
            <v>4.4388763996000002E-2</v>
          </cell>
          <cell r="H52">
            <v>4.4881030200999997E-2</v>
          </cell>
          <cell r="I52">
            <v>4.5424962027999997E-2</v>
          </cell>
          <cell r="J52">
            <v>4.6112415807999997E-2</v>
          </cell>
          <cell r="K52">
            <v>4.6677878000999998E-2</v>
          </cell>
          <cell r="L52">
            <v>4.7493063416999999E-2</v>
          </cell>
          <cell r="M52">
            <v>4.8104451184000002E-2</v>
          </cell>
          <cell r="N52">
            <v>4.8955511907000003E-2</v>
          </cell>
        </row>
        <row r="53">
          <cell r="B53">
            <v>1978</v>
          </cell>
          <cell r="C53">
            <v>3.5892480982999998E-2</v>
          </cell>
          <cell r="D53">
            <v>3.6407712565E-2</v>
          </cell>
          <cell r="E53">
            <v>3.6786597256000003E-2</v>
          </cell>
          <cell r="F53">
            <v>3.7195627565999999E-2</v>
          </cell>
          <cell r="G53">
            <v>3.7560162134E-2</v>
          </cell>
          <cell r="H53">
            <v>3.8076828728000001E-2</v>
          </cell>
          <cell r="I53">
            <v>3.8722661971000001E-2</v>
          </cell>
          <cell r="J53">
            <v>3.9108726904000003E-2</v>
          </cell>
          <cell r="K53">
            <v>3.9555067534000003E-2</v>
          </cell>
          <cell r="L53">
            <v>4.0034418628000001E-2</v>
          </cell>
          <cell r="M53">
            <v>4.0446313781999997E-2</v>
          </cell>
          <cell r="N53">
            <v>4.0789323166000001E-2</v>
          </cell>
        </row>
        <row r="54">
          <cell r="B54">
            <v>1977</v>
          </cell>
          <cell r="C54">
            <v>3.0026891524999998E-2</v>
          </cell>
          <cell r="D54">
            <v>3.0689944915999998E-2</v>
          </cell>
          <cell r="E54">
            <v>3.1225266668999999E-2</v>
          </cell>
          <cell r="F54">
            <v>3.1697442701999999E-2</v>
          </cell>
          <cell r="G54">
            <v>3.1975866170999998E-2</v>
          </cell>
          <cell r="H54">
            <v>3.2367671153000002E-2</v>
          </cell>
          <cell r="I54">
            <v>3.2733645913999999E-2</v>
          </cell>
          <cell r="J54">
            <v>3.3405309378E-2</v>
          </cell>
          <cell r="K54">
            <v>3.3998041984999998E-2</v>
          </cell>
          <cell r="L54">
            <v>3.4257810293999998E-2</v>
          </cell>
          <cell r="M54">
            <v>3.4632389947999997E-2</v>
          </cell>
          <cell r="N54">
            <v>3.5111741042000003E-2</v>
          </cell>
        </row>
        <row r="55">
          <cell r="B55">
            <v>1976</v>
          </cell>
          <cell r="C55">
            <v>2.3318846237999999E-2</v>
          </cell>
          <cell r="D55">
            <v>2.3755141782E-2</v>
          </cell>
          <cell r="E55">
            <v>2.3987639676999999E-2</v>
          </cell>
          <cell r="F55">
            <v>2.4155556839E-2</v>
          </cell>
          <cell r="G55">
            <v>2.4324909012E-2</v>
          </cell>
          <cell r="H55">
            <v>2.4422500209000001E-2</v>
          </cell>
          <cell r="I55">
            <v>2.4629167883E-2</v>
          </cell>
          <cell r="J55">
            <v>2.4864535803E-2</v>
          </cell>
          <cell r="K55">
            <v>2.5712731682000001E-2</v>
          </cell>
          <cell r="L55">
            <v>2.7160830048999999E-2</v>
          </cell>
          <cell r="M55">
            <v>2.8387910620000002E-2</v>
          </cell>
          <cell r="N55">
            <v>2.9099759608E-2</v>
          </cell>
        </row>
        <row r="56">
          <cell r="B56">
            <v>1975</v>
          </cell>
          <cell r="C56">
            <v>2.0815889497999999E-2</v>
          </cell>
          <cell r="D56">
            <v>2.0930700843E-2</v>
          </cell>
          <cell r="E56">
            <v>2.1062737517E-2</v>
          </cell>
          <cell r="F56">
            <v>2.1240699762999998E-2</v>
          </cell>
          <cell r="G56">
            <v>2.1524868462999999E-2</v>
          </cell>
          <cell r="H56">
            <v>2.1890838042999999E-2</v>
          </cell>
          <cell r="I56">
            <v>2.2065930264999999E-2</v>
          </cell>
          <cell r="J56">
            <v>2.2256812803999999E-2</v>
          </cell>
          <cell r="K56">
            <v>2.2418984735000001E-2</v>
          </cell>
          <cell r="L56">
            <v>2.2533801260999999E-2</v>
          </cell>
          <cell r="M56">
            <v>2.2691673336000001E-2</v>
          </cell>
          <cell r="N56">
            <v>2.2876810644E-2</v>
          </cell>
        </row>
        <row r="57">
          <cell r="B57">
            <v>1974</v>
          </cell>
          <cell r="C57">
            <v>1.7652744211999999E-2</v>
          </cell>
          <cell r="D57">
            <v>1.8051724256000001E-2</v>
          </cell>
          <cell r="E57">
            <v>1.8190941171000001E-2</v>
          </cell>
          <cell r="F57">
            <v>1.8437789190000001E-2</v>
          </cell>
          <cell r="G57">
            <v>1.8582746154000001E-2</v>
          </cell>
          <cell r="H57">
            <v>1.8766448450000001E-2</v>
          </cell>
          <cell r="I57">
            <v>1.9037696858000001E-2</v>
          </cell>
          <cell r="J57">
            <v>1.9238624482000002E-2</v>
          </cell>
          <cell r="K57">
            <v>1.9456772255000001E-2</v>
          </cell>
          <cell r="L57">
            <v>1.9842832008000001E-2</v>
          </cell>
          <cell r="M57">
            <v>2.0393944077000001E-2</v>
          </cell>
          <cell r="N57">
            <v>2.0553251163999999E-2</v>
          </cell>
        </row>
        <row r="58">
          <cell r="B58">
            <v>1973</v>
          </cell>
          <cell r="C58">
            <v>1.4245620933999999E-2</v>
          </cell>
          <cell r="D58">
            <v>1.4363307483E-2</v>
          </cell>
          <cell r="E58">
            <v>1.4489604107000001E-2</v>
          </cell>
          <cell r="F58">
            <v>1.4719231978E-2</v>
          </cell>
          <cell r="G58">
            <v>1.4875669039999999E-2</v>
          </cell>
          <cell r="H58">
            <v>1.4997655447E-2</v>
          </cell>
          <cell r="I58">
            <v>1.5382285367999999E-2</v>
          </cell>
          <cell r="J58">
            <v>1.5629138567E-2</v>
          </cell>
          <cell r="K58">
            <v>1.6000848195999999E-2</v>
          </cell>
          <cell r="L58">
            <v>1.6206080857E-2</v>
          </cell>
          <cell r="M58">
            <v>1.640557347E-2</v>
          </cell>
          <cell r="N58">
            <v>1.7042791458000001E-2</v>
          </cell>
        </row>
        <row r="59">
          <cell r="B59">
            <v>1972</v>
          </cell>
          <cell r="C59">
            <v>1.3361549746E-2</v>
          </cell>
          <cell r="D59">
            <v>1.3403170284E-2</v>
          </cell>
          <cell r="E59">
            <v>1.3476366272000001E-2</v>
          </cell>
          <cell r="F59">
            <v>1.3561042358E-2</v>
          </cell>
          <cell r="G59">
            <v>1.3588307592E-2</v>
          </cell>
          <cell r="H59">
            <v>1.3688768814E-2</v>
          </cell>
          <cell r="I59">
            <v>1.3740439618E-2</v>
          </cell>
          <cell r="J59">
            <v>1.3830855754000001E-2</v>
          </cell>
          <cell r="K59">
            <v>1.3894001475000001E-2</v>
          </cell>
          <cell r="L59">
            <v>1.3904046562E-2</v>
          </cell>
          <cell r="M59">
            <v>1.3994462698000001E-2</v>
          </cell>
          <cell r="N59">
            <v>1.4041828465E-2</v>
          </cell>
        </row>
        <row r="60">
          <cell r="B60">
            <v>1971</v>
          </cell>
          <cell r="C60">
            <v>1.2798957579E-2</v>
          </cell>
          <cell r="D60">
            <v>1.2852058214E-2</v>
          </cell>
          <cell r="E60">
            <v>1.2900853812999999E-2</v>
          </cell>
          <cell r="F60">
            <v>1.2966874739E-2</v>
          </cell>
          <cell r="G60">
            <v>1.2994145154000001E-2</v>
          </cell>
          <cell r="H60">
            <v>1.3052985838000001E-2</v>
          </cell>
          <cell r="I60">
            <v>1.3042940752E-2</v>
          </cell>
          <cell r="J60">
            <v>1.3162057134E-2</v>
          </cell>
          <cell r="K60">
            <v>1.3205112683E-2</v>
          </cell>
          <cell r="L60">
            <v>1.3218032974E-2</v>
          </cell>
          <cell r="M60">
            <v>1.3239558158999999E-2</v>
          </cell>
          <cell r="N60">
            <v>1.3302709062E-2</v>
          </cell>
        </row>
        <row r="61">
          <cell r="B61">
            <v>1970</v>
          </cell>
          <cell r="C61">
            <v>1.2197614896999999E-2</v>
          </cell>
          <cell r="D61">
            <v>1.2196179885E-2</v>
          </cell>
          <cell r="E61">
            <v>1.2232060373E-2</v>
          </cell>
          <cell r="F61">
            <v>1.2247845508E-2</v>
          </cell>
          <cell r="G61">
            <v>1.2273680909999999E-2</v>
          </cell>
          <cell r="H61">
            <v>1.2348311911E-2</v>
          </cell>
          <cell r="I61">
            <v>1.2408587608E-2</v>
          </cell>
          <cell r="J61">
            <v>1.2465993280999999E-2</v>
          </cell>
          <cell r="K61">
            <v>1.249613372E-2</v>
          </cell>
          <cell r="L61">
            <v>1.2500438756E-2</v>
          </cell>
          <cell r="M61">
            <v>1.2567894695E-2</v>
          </cell>
          <cell r="N61">
            <v>1.2674095967000001E-2</v>
          </cell>
        </row>
        <row r="62">
          <cell r="B62">
            <v>1969</v>
          </cell>
          <cell r="C62">
            <v>1.1594842385E-2</v>
          </cell>
          <cell r="D62">
            <v>1.1636457742000001E-2</v>
          </cell>
          <cell r="E62">
            <v>1.1647943020999999E-2</v>
          </cell>
          <cell r="F62">
            <v>1.1679513290999999E-2</v>
          </cell>
          <cell r="G62">
            <v>1.1679513290999999E-2</v>
          </cell>
          <cell r="H62">
            <v>1.1721133829E-2</v>
          </cell>
          <cell r="I62">
            <v>1.176562439E-2</v>
          </cell>
          <cell r="J62">
            <v>1.1778544681E-2</v>
          </cell>
          <cell r="K62">
            <v>1.1889050989E-2</v>
          </cell>
          <cell r="L62">
            <v>1.2013912601E-2</v>
          </cell>
          <cell r="M62">
            <v>1.2015347613000001E-2</v>
          </cell>
          <cell r="N62">
            <v>1.2105763748999999E-2</v>
          </cell>
        </row>
      </sheetData>
      <sheetData sheetId="22" refreshError="1"/>
      <sheetData sheetId="23" refreshError="1"/>
      <sheetData sheetId="2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ORTADA"/>
      <sheetName val="MENU"/>
      <sheetName val="CFDIE"/>
      <sheetName val="RPAGOSE"/>
      <sheetName val="CFDIR"/>
      <sheetName val="RPAGOSR"/>
      <sheetName val="INGRESOS"/>
      <sheetName val="MCANCELA"/>
      <sheetName val="FUNDAMENTO1"/>
      <sheetName val="NOMINA"/>
      <sheetName val="CONCENTRADO"/>
      <sheetName val="FACTORND"/>
      <sheetName val="DEDUCCIONES"/>
      <sheetName val="REQUISITOS"/>
      <sheetName val="DISR"/>
      <sheetName val="PP PFAEP"/>
      <sheetName val="PP PFA"/>
      <sheetName val="PP PLATA"/>
      <sheetName val="PP RESICO"/>
      <sheetName val="PF RESICO"/>
      <sheetName val="IVA"/>
      <sheetName val="IVAP"/>
      <sheetName val="IVAR"/>
      <sheetName val="FCFDI"/>
      <sheetName val="DEPRECIACIONF"/>
      <sheetName val="FUNDAMENTO"/>
      <sheetName val="INPC"/>
      <sheetName val="TARIFA"/>
      <sheetName val="CATALOGO"/>
      <sheetName val="c_Esta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ow r="4">
          <cell r="C4" t="str">
            <v>Enero</v>
          </cell>
        </row>
      </sheetData>
      <sheetData sheetId="27">
        <row r="7">
          <cell r="L7">
            <v>0</v>
          </cell>
          <cell r="M7">
            <v>25000</v>
          </cell>
          <cell r="N7">
            <v>0.01</v>
          </cell>
        </row>
        <row r="8">
          <cell r="B8">
            <v>0.01</v>
          </cell>
          <cell r="C8">
            <v>746.04</v>
          </cell>
          <cell r="D8">
            <v>0</v>
          </cell>
          <cell r="E8">
            <v>1.92</v>
          </cell>
          <cell r="L8">
            <v>25000.01</v>
          </cell>
          <cell r="M8">
            <v>50000</v>
          </cell>
          <cell r="N8">
            <v>1.0999999999999999E-2</v>
          </cell>
        </row>
        <row r="9">
          <cell r="B9">
            <v>746.05</v>
          </cell>
          <cell r="C9">
            <v>6332.05</v>
          </cell>
          <cell r="D9">
            <v>14.32</v>
          </cell>
          <cell r="E9">
            <v>6.4</v>
          </cell>
          <cell r="L9">
            <v>50000.01</v>
          </cell>
          <cell r="M9">
            <v>83333</v>
          </cell>
          <cell r="N9">
            <v>1.4999999999999999E-2</v>
          </cell>
        </row>
        <row r="10">
          <cell r="B10">
            <v>6332.06</v>
          </cell>
          <cell r="C10">
            <v>11128.01</v>
          </cell>
          <cell r="D10">
            <v>371.83</v>
          </cell>
          <cell r="E10">
            <v>10.88</v>
          </cell>
          <cell r="L10">
            <v>83333.009999999995</v>
          </cell>
          <cell r="M10">
            <v>208333</v>
          </cell>
          <cell r="N10">
            <v>0.02</v>
          </cell>
        </row>
        <row r="11">
          <cell r="B11">
            <v>11128.02</v>
          </cell>
          <cell r="C11">
            <v>12935.82</v>
          </cell>
          <cell r="D11">
            <v>893.63</v>
          </cell>
          <cell r="E11">
            <v>16</v>
          </cell>
          <cell r="L11">
            <v>208333.01</v>
          </cell>
          <cell r="M11">
            <v>3500000</v>
          </cell>
          <cell r="N11">
            <v>2.5000000000000001E-2</v>
          </cell>
        </row>
        <row r="12">
          <cell r="B12">
            <v>12935.83</v>
          </cell>
          <cell r="C12">
            <v>15487.71</v>
          </cell>
          <cell r="D12">
            <v>1182.8800000000001</v>
          </cell>
          <cell r="E12">
            <v>17.920000000000002</v>
          </cell>
        </row>
        <row r="13">
          <cell r="B13">
            <v>15487.72</v>
          </cell>
          <cell r="C13">
            <v>31236.49</v>
          </cell>
          <cell r="D13">
            <v>1640.18</v>
          </cell>
          <cell r="E13">
            <v>21.36</v>
          </cell>
        </row>
        <row r="14">
          <cell r="B14">
            <v>31236.5</v>
          </cell>
          <cell r="C14">
            <v>49233</v>
          </cell>
          <cell r="D14">
            <v>5004.12</v>
          </cell>
          <cell r="E14">
            <v>23.52</v>
          </cell>
        </row>
        <row r="15">
          <cell r="B15">
            <v>49233.01</v>
          </cell>
          <cell r="C15">
            <v>93993.9</v>
          </cell>
          <cell r="D15">
            <v>9236.89</v>
          </cell>
          <cell r="E15">
            <v>30</v>
          </cell>
        </row>
        <row r="16">
          <cell r="B16">
            <v>93993.91</v>
          </cell>
          <cell r="C16">
            <v>125325.2</v>
          </cell>
          <cell r="D16">
            <v>22665.17</v>
          </cell>
          <cell r="E16">
            <v>32</v>
          </cell>
        </row>
        <row r="17">
          <cell r="B17">
            <v>125325.21</v>
          </cell>
          <cell r="C17">
            <v>375975.61</v>
          </cell>
          <cell r="D17">
            <v>32691.18</v>
          </cell>
          <cell r="E17">
            <v>34</v>
          </cell>
        </row>
        <row r="18">
          <cell r="B18">
            <v>375975.62</v>
          </cell>
          <cell r="C18" t="str">
            <v>En adelante</v>
          </cell>
          <cell r="D18">
            <v>117912.32000000001</v>
          </cell>
          <cell r="E18">
            <v>35</v>
          </cell>
        </row>
        <row r="292">
          <cell r="B292" t="str">
            <v>Enero</v>
          </cell>
          <cell r="C292">
            <v>1</v>
          </cell>
        </row>
        <row r="293">
          <cell r="B293" t="str">
            <v>Febrero</v>
          </cell>
          <cell r="C293">
            <v>2</v>
          </cell>
        </row>
        <row r="294">
          <cell r="B294" t="str">
            <v>Marzo</v>
          </cell>
          <cell r="C294">
            <v>3</v>
          </cell>
        </row>
        <row r="295">
          <cell r="B295" t="str">
            <v>Abril</v>
          </cell>
          <cell r="C295">
            <v>4</v>
          </cell>
        </row>
        <row r="296">
          <cell r="B296" t="str">
            <v>Mayo</v>
          </cell>
          <cell r="C296">
            <v>5</v>
          </cell>
        </row>
        <row r="297">
          <cell r="B297" t="str">
            <v>Junio</v>
          </cell>
          <cell r="C297">
            <v>6</v>
          </cell>
        </row>
        <row r="298">
          <cell r="B298" t="str">
            <v>Julio</v>
          </cell>
          <cell r="C298">
            <v>7</v>
          </cell>
        </row>
        <row r="299">
          <cell r="B299" t="str">
            <v>Agosto</v>
          </cell>
          <cell r="C299">
            <v>8</v>
          </cell>
        </row>
        <row r="300">
          <cell r="B300" t="str">
            <v>Septiembre</v>
          </cell>
          <cell r="C300">
            <v>9</v>
          </cell>
        </row>
        <row r="301">
          <cell r="B301" t="str">
            <v>Octubre</v>
          </cell>
          <cell r="C301">
            <v>10</v>
          </cell>
        </row>
        <row r="302">
          <cell r="B302" t="str">
            <v>Noviembre</v>
          </cell>
          <cell r="C302">
            <v>11</v>
          </cell>
        </row>
        <row r="303">
          <cell r="B303" t="str">
            <v>Diciembre</v>
          </cell>
          <cell r="C303">
            <v>12</v>
          </cell>
        </row>
      </sheetData>
      <sheetData sheetId="28" refreshError="1"/>
      <sheetData sheetId="2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6A47E-052D-452E-996D-A2791953E852}">
  <sheetPr codeName="Hoja1"/>
  <dimension ref="F3:S33"/>
  <sheetViews>
    <sheetView showGridLines="0" tabSelected="1" topLeftCell="F1" zoomScale="140" zoomScaleNormal="140" workbookViewId="0">
      <selection activeCell="I8" sqref="I8"/>
    </sheetView>
  </sheetViews>
  <sheetFormatPr baseColWidth="10" defaultRowHeight="15" x14ac:dyDescent="0.25"/>
  <cols>
    <col min="6" max="6" width="5.28515625" customWidth="1"/>
    <col min="7" max="7" width="24.5703125" customWidth="1"/>
  </cols>
  <sheetData>
    <row r="3" spans="7:12" x14ac:dyDescent="0.25">
      <c r="G3" t="s">
        <v>0</v>
      </c>
    </row>
    <row r="4" spans="7:12" x14ac:dyDescent="0.25">
      <c r="G4" t="s">
        <v>1</v>
      </c>
    </row>
    <row r="5" spans="7:12" x14ac:dyDescent="0.25">
      <c r="H5" s="1" t="s">
        <v>8</v>
      </c>
      <c r="I5" s="1" t="s">
        <v>5</v>
      </c>
      <c r="J5" s="1" t="s">
        <v>6</v>
      </c>
      <c r="K5" s="1" t="s">
        <v>7</v>
      </c>
    </row>
    <row r="6" spans="7:12" x14ac:dyDescent="0.25">
      <c r="G6" t="s">
        <v>13</v>
      </c>
      <c r="H6" s="3">
        <v>80</v>
      </c>
      <c r="I6" s="4"/>
      <c r="J6" s="3">
        <f>SUM(H6:I6)*0.16</f>
        <v>12.8</v>
      </c>
      <c r="K6" s="3">
        <f>SUM(H6:J6)</f>
        <v>92.8</v>
      </c>
      <c r="L6" t="s">
        <v>14</v>
      </c>
    </row>
    <row r="7" spans="7:12" x14ac:dyDescent="0.25">
      <c r="G7" t="s">
        <v>2</v>
      </c>
      <c r="H7" s="3">
        <v>60</v>
      </c>
      <c r="I7" s="3">
        <f>H7*0.08</f>
        <v>4.8</v>
      </c>
      <c r="J7" s="3">
        <f t="shared" ref="J7:J9" si="0">SUM(H7:I7)*0.16</f>
        <v>10.368</v>
      </c>
      <c r="K7" s="3">
        <f t="shared" ref="K7:K9" si="1">SUM(H7:J7)</f>
        <v>75.167999999999992</v>
      </c>
    </row>
    <row r="8" spans="7:12" x14ac:dyDescent="0.25">
      <c r="G8" t="s">
        <v>3</v>
      </c>
      <c r="H8" s="3">
        <v>30</v>
      </c>
      <c r="I8" s="3">
        <f>H8*0.08</f>
        <v>2.4</v>
      </c>
      <c r="J8" s="3">
        <f t="shared" si="0"/>
        <v>5.1840000000000002</v>
      </c>
      <c r="K8" s="3">
        <f t="shared" si="1"/>
        <v>37.583999999999996</v>
      </c>
    </row>
    <row r="9" spans="7:12" x14ac:dyDescent="0.25">
      <c r="G9" t="s">
        <v>4</v>
      </c>
      <c r="H9" s="3">
        <v>98</v>
      </c>
      <c r="I9" s="3">
        <f>H9*0.53</f>
        <v>51.940000000000005</v>
      </c>
      <c r="J9" s="3">
        <f t="shared" si="0"/>
        <v>23.990400000000001</v>
      </c>
      <c r="K9" s="3">
        <f t="shared" si="1"/>
        <v>173.93039999999999</v>
      </c>
    </row>
    <row r="10" spans="7:12" x14ac:dyDescent="0.25">
      <c r="K10" s="5">
        <f>SUM(K6:K9)</f>
        <v>379.48239999999998</v>
      </c>
    </row>
    <row r="13" spans="7:12" x14ac:dyDescent="0.25">
      <c r="G13" t="s">
        <v>9</v>
      </c>
      <c r="H13" s="6">
        <v>173.93</v>
      </c>
    </row>
    <row r="14" spans="7:12" x14ac:dyDescent="0.25">
      <c r="G14" t="s">
        <v>10</v>
      </c>
      <c r="H14" s="7">
        <v>0.16</v>
      </c>
    </row>
    <row r="15" spans="7:12" x14ac:dyDescent="0.25">
      <c r="G15" t="s">
        <v>11</v>
      </c>
      <c r="H15" s="7">
        <v>0.53</v>
      </c>
    </row>
    <row r="17" spans="6:19" x14ac:dyDescent="0.25">
      <c r="G17" t="s">
        <v>12</v>
      </c>
      <c r="H17" s="5">
        <f>IFERROR((H13/(1+H14))/(1+H15),0)</f>
        <v>97.99977462249268</v>
      </c>
    </row>
    <row r="20" spans="6:19" x14ac:dyDescent="0.25">
      <c r="F20" s="8"/>
      <c r="G20" s="8"/>
      <c r="H20" s="8"/>
      <c r="I20" s="8"/>
      <c r="J20" s="8"/>
      <c r="K20" s="8"/>
      <c r="L20" s="8"/>
      <c r="M20" s="8"/>
      <c r="N20" s="8"/>
      <c r="O20" s="8"/>
      <c r="P20" s="8"/>
      <c r="Q20" s="8"/>
      <c r="R20" s="8"/>
      <c r="S20" s="8"/>
    </row>
    <row r="27" spans="6:19" x14ac:dyDescent="0.25">
      <c r="G27" s="9" t="s">
        <v>18</v>
      </c>
    </row>
    <row r="28" spans="6:19" ht="37.5" customHeight="1" x14ac:dyDescent="0.25">
      <c r="J28" s="14" t="s">
        <v>15</v>
      </c>
      <c r="K28" s="14"/>
      <c r="L28" s="14"/>
    </row>
    <row r="29" spans="6:19" x14ac:dyDescent="0.25">
      <c r="J29" s="9" t="s">
        <v>19</v>
      </c>
    </row>
    <row r="31" spans="6:19" ht="98.25" customHeight="1" x14ac:dyDescent="0.25">
      <c r="G31" s="14" t="s">
        <v>16</v>
      </c>
      <c r="H31" s="15"/>
      <c r="I31" s="15"/>
      <c r="J31" s="15"/>
      <c r="K31" s="15"/>
      <c r="L31" s="15"/>
      <c r="M31" s="15"/>
      <c r="N31" s="15"/>
      <c r="O31" s="15"/>
    </row>
    <row r="33" spans="7:15" ht="107.25" customHeight="1" x14ac:dyDescent="0.25">
      <c r="G33" s="14" t="s">
        <v>17</v>
      </c>
      <c r="H33" s="15"/>
      <c r="I33" s="15"/>
      <c r="J33" s="15"/>
      <c r="K33" s="15"/>
      <c r="L33" s="15"/>
      <c r="M33" s="15"/>
      <c r="N33" s="15"/>
      <c r="O33" s="15"/>
    </row>
  </sheetData>
  <mergeCells count="3">
    <mergeCell ref="J28:L28"/>
    <mergeCell ref="G31:O31"/>
    <mergeCell ref="G33:O3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3F4CE-3DBE-4820-B98C-ECB13488FD6E}">
  <sheetPr codeName="Hoja2"/>
  <dimension ref="B5:G20"/>
  <sheetViews>
    <sheetView zoomScale="130" zoomScaleNormal="130" workbookViewId="0">
      <selection activeCell="C9" sqref="C9"/>
    </sheetView>
  </sheetViews>
  <sheetFormatPr baseColWidth="10" defaultRowHeight="15" x14ac:dyDescent="0.25"/>
  <cols>
    <col min="3" max="3" width="17.7109375" customWidth="1"/>
    <col min="5" max="5" width="13.85546875" customWidth="1"/>
    <col min="7" max="7" width="13.140625" customWidth="1"/>
  </cols>
  <sheetData>
    <row r="5" spans="2:7" x14ac:dyDescent="0.25">
      <c r="B5" t="s">
        <v>20</v>
      </c>
      <c r="C5" s="6">
        <v>2024</v>
      </c>
    </row>
    <row r="7" spans="2:7" ht="30" x14ac:dyDescent="0.25">
      <c r="B7" s="11" t="s">
        <v>21</v>
      </c>
      <c r="C7" s="11" t="s">
        <v>34</v>
      </c>
      <c r="D7" s="11" t="s">
        <v>35</v>
      </c>
      <c r="E7" s="11" t="s">
        <v>36</v>
      </c>
      <c r="F7" s="11" t="s">
        <v>37</v>
      </c>
      <c r="G7" s="11" t="s">
        <v>38</v>
      </c>
    </row>
    <row r="8" spans="2:7" x14ac:dyDescent="0.25">
      <c r="B8" s="2" t="s">
        <v>22</v>
      </c>
      <c r="C8" s="3">
        <v>314067</v>
      </c>
      <c r="D8" s="13">
        <v>0.26500000000000001</v>
      </c>
      <c r="E8" s="3">
        <v>83228</v>
      </c>
      <c r="F8" s="3">
        <v>0</v>
      </c>
      <c r="G8" s="3">
        <v>83228</v>
      </c>
    </row>
    <row r="9" spans="2:7" x14ac:dyDescent="0.25">
      <c r="B9" s="2" t="s">
        <v>23</v>
      </c>
      <c r="C9" s="12">
        <v>364207</v>
      </c>
      <c r="D9" s="2"/>
      <c r="E9" s="2"/>
      <c r="F9" s="2"/>
      <c r="G9" s="2"/>
    </row>
    <row r="10" spans="2:7" x14ac:dyDescent="0.25">
      <c r="B10" s="2" t="s">
        <v>24</v>
      </c>
      <c r="C10" s="2"/>
      <c r="D10" s="2"/>
      <c r="E10" s="2"/>
      <c r="F10" s="2"/>
      <c r="G10" s="2"/>
    </row>
    <row r="11" spans="2:7" x14ac:dyDescent="0.25">
      <c r="B11" s="2" t="s">
        <v>25</v>
      </c>
      <c r="C11" s="2"/>
      <c r="D11" s="2"/>
      <c r="E11" s="2"/>
      <c r="F11" s="2"/>
      <c r="G11" s="2"/>
    </row>
    <row r="12" spans="2:7" x14ac:dyDescent="0.25">
      <c r="B12" s="2" t="s">
        <v>26</v>
      </c>
      <c r="C12" s="2"/>
      <c r="D12" s="2"/>
      <c r="E12" s="2"/>
      <c r="F12" s="2"/>
      <c r="G12" s="2"/>
    </row>
    <row r="13" spans="2:7" x14ac:dyDescent="0.25">
      <c r="B13" s="2" t="s">
        <v>27</v>
      </c>
      <c r="C13" s="2"/>
      <c r="D13" s="2"/>
      <c r="E13" s="2"/>
      <c r="F13" s="2"/>
      <c r="G13" s="2"/>
    </row>
    <row r="14" spans="2:7" x14ac:dyDescent="0.25">
      <c r="B14" s="2" t="s">
        <v>28</v>
      </c>
      <c r="C14" s="2"/>
      <c r="D14" s="2"/>
      <c r="E14" s="2"/>
      <c r="F14" s="2"/>
      <c r="G14" s="2"/>
    </row>
    <row r="15" spans="2:7" x14ac:dyDescent="0.25">
      <c r="B15" s="2" t="s">
        <v>29</v>
      </c>
      <c r="C15" s="2"/>
      <c r="D15" s="2"/>
      <c r="E15" s="2"/>
      <c r="F15" s="2"/>
      <c r="G15" s="2"/>
    </row>
    <row r="16" spans="2:7" x14ac:dyDescent="0.25">
      <c r="B16" s="2" t="s">
        <v>30</v>
      </c>
      <c r="C16" s="2"/>
      <c r="D16" s="2"/>
      <c r="E16" s="2"/>
      <c r="F16" s="2"/>
      <c r="G16" s="2"/>
    </row>
    <row r="17" spans="2:7" x14ac:dyDescent="0.25">
      <c r="B17" s="2" t="s">
        <v>31</v>
      </c>
      <c r="C17" s="2"/>
      <c r="D17" s="2"/>
      <c r="E17" s="2"/>
      <c r="F17" s="2"/>
      <c r="G17" s="2"/>
    </row>
    <row r="18" spans="2:7" x14ac:dyDescent="0.25">
      <c r="B18" s="2" t="s">
        <v>32</v>
      </c>
      <c r="C18" s="2"/>
      <c r="D18" s="2"/>
      <c r="E18" s="2"/>
      <c r="F18" s="2"/>
      <c r="G18" s="2"/>
    </row>
    <row r="19" spans="2:7" x14ac:dyDescent="0.25">
      <c r="B19" s="2" t="s">
        <v>33</v>
      </c>
      <c r="C19" s="2"/>
      <c r="D19" s="2"/>
      <c r="E19" s="2"/>
      <c r="F19" s="2"/>
      <c r="G19" s="2"/>
    </row>
    <row r="20" spans="2:7" x14ac:dyDescent="0.25">
      <c r="C20" s="5">
        <f>SUM(C8:C19)</f>
        <v>678274</v>
      </c>
      <c r="E20" s="5">
        <f t="shared" ref="E20:G20" si="0">SUM(E8:E19)</f>
        <v>83228</v>
      </c>
      <c r="F20" s="5">
        <f t="shared" si="0"/>
        <v>0</v>
      </c>
      <c r="G20" s="5">
        <f t="shared" si="0"/>
        <v>83228</v>
      </c>
    </row>
  </sheetData>
  <phoneticPr fontId="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F6E32-9633-4F53-8F25-E81711878E0A}">
  <sheetPr codeName="Hoja3"/>
  <dimension ref="A3:F30"/>
  <sheetViews>
    <sheetView showGridLines="0" topLeftCell="A7" zoomScale="140" zoomScaleNormal="140" workbookViewId="0">
      <selection activeCell="C21" sqref="C21:E21"/>
    </sheetView>
  </sheetViews>
  <sheetFormatPr baseColWidth="10" defaultRowHeight="15" x14ac:dyDescent="0.25"/>
  <cols>
    <col min="1" max="1" width="4" customWidth="1"/>
    <col min="2" max="2" width="39.140625" customWidth="1"/>
    <col min="3" max="3" width="20" customWidth="1"/>
    <col min="4" max="4" width="58.140625" customWidth="1"/>
    <col min="5" max="5" width="24.42578125" customWidth="1"/>
  </cols>
  <sheetData>
    <row r="3" spans="1:5" x14ac:dyDescent="0.25">
      <c r="B3" s="33" t="s">
        <v>101</v>
      </c>
    </row>
    <row r="5" spans="1:5" ht="30" x14ac:dyDescent="0.25">
      <c r="B5" s="17" t="s">
        <v>39</v>
      </c>
      <c r="C5" s="19" t="s">
        <v>40</v>
      </c>
      <c r="D5" s="20" t="s">
        <v>43</v>
      </c>
      <c r="E5" s="21">
        <v>156000</v>
      </c>
    </row>
    <row r="6" spans="1:5" ht="30" x14ac:dyDescent="0.25">
      <c r="B6" s="10" t="s">
        <v>41</v>
      </c>
      <c r="C6" s="19" t="s">
        <v>42</v>
      </c>
      <c r="E6" s="21"/>
    </row>
    <row r="7" spans="1:5" ht="45" x14ac:dyDescent="0.25">
      <c r="B7" s="10" t="s">
        <v>44</v>
      </c>
      <c r="C7" s="19" t="s">
        <v>45</v>
      </c>
      <c r="D7" s="20" t="s">
        <v>43</v>
      </c>
      <c r="E7" s="21"/>
    </row>
    <row r="8" spans="1:5" x14ac:dyDescent="0.25">
      <c r="B8" s="22" t="s">
        <v>46</v>
      </c>
      <c r="C8" s="22"/>
      <c r="D8" s="22"/>
      <c r="E8" s="3">
        <f>SUM(E5:E7)</f>
        <v>156000</v>
      </c>
    </row>
    <row r="9" spans="1:5" ht="36.75" customHeight="1" x14ac:dyDescent="0.25">
      <c r="B9" s="17" t="s">
        <v>65</v>
      </c>
      <c r="C9" s="16" t="s">
        <v>66</v>
      </c>
      <c r="D9" s="20" t="s">
        <v>43</v>
      </c>
      <c r="E9" s="21"/>
    </row>
    <row r="10" spans="1:5" ht="45" x14ac:dyDescent="0.25">
      <c r="A10" s="28" t="s">
        <v>71</v>
      </c>
      <c r="B10" s="17" t="s">
        <v>47</v>
      </c>
      <c r="C10" s="18" t="s">
        <v>67</v>
      </c>
      <c r="D10" s="20" t="s">
        <v>43</v>
      </c>
      <c r="E10" s="21"/>
    </row>
    <row r="11" spans="1:5" x14ac:dyDescent="0.25">
      <c r="B11" s="22" t="s">
        <v>68</v>
      </c>
      <c r="C11" s="22"/>
      <c r="D11" s="22"/>
      <c r="E11" s="27">
        <f>IFERROR(ROUND(E5*0.16,0),0)</f>
        <v>24960</v>
      </c>
    </row>
    <row r="12" spans="1:5" x14ac:dyDescent="0.25">
      <c r="B12" s="22" t="s">
        <v>69</v>
      </c>
      <c r="C12" s="22"/>
      <c r="D12" s="22"/>
      <c r="E12" s="2"/>
    </row>
    <row r="13" spans="1:5" x14ac:dyDescent="0.25">
      <c r="B13" s="22" t="s">
        <v>70</v>
      </c>
      <c r="C13" s="22"/>
      <c r="D13" s="22"/>
      <c r="E13" s="27">
        <f>SUM(E11:E12)</f>
        <v>24960</v>
      </c>
    </row>
    <row r="15" spans="1:5" ht="147" customHeight="1" x14ac:dyDescent="0.25">
      <c r="B15" s="14" t="s">
        <v>72</v>
      </c>
      <c r="C15" s="15"/>
      <c r="D15" s="15"/>
      <c r="E15" s="15"/>
    </row>
    <row r="18" spans="2:6" x14ac:dyDescent="0.25">
      <c r="B18" s="33" t="s">
        <v>89</v>
      </c>
    </row>
    <row r="19" spans="2:6" x14ac:dyDescent="0.25">
      <c r="B19" s="34" t="s">
        <v>102</v>
      </c>
    </row>
    <row r="20" spans="2:6" ht="49.5" customHeight="1" x14ac:dyDescent="0.25">
      <c r="B20" s="34"/>
      <c r="C20" s="23" t="s">
        <v>104</v>
      </c>
      <c r="D20" s="24"/>
      <c r="E20" s="24"/>
    </row>
    <row r="21" spans="2:6" ht="99" customHeight="1" x14ac:dyDescent="0.25">
      <c r="B21" s="35" t="s">
        <v>103</v>
      </c>
      <c r="C21" s="14" t="s">
        <v>105</v>
      </c>
      <c r="D21" s="15"/>
      <c r="E21" s="15"/>
      <c r="F21" s="21"/>
    </row>
    <row r="22" spans="2:6" ht="176.25" customHeight="1" x14ac:dyDescent="0.25">
      <c r="B22" s="36" t="s">
        <v>106</v>
      </c>
      <c r="C22" s="14" t="s">
        <v>107</v>
      </c>
      <c r="D22" s="15"/>
      <c r="E22" s="15"/>
      <c r="F22" s="21"/>
    </row>
    <row r="23" spans="2:6" ht="98.25" customHeight="1" x14ac:dyDescent="0.25">
      <c r="B23" s="35" t="s">
        <v>108</v>
      </c>
      <c r="C23" s="14" t="s">
        <v>105</v>
      </c>
      <c r="D23" s="15"/>
      <c r="E23" s="15"/>
      <c r="F23" s="21"/>
    </row>
    <row r="24" spans="2:6" ht="174.75" customHeight="1" x14ac:dyDescent="0.25">
      <c r="B24" s="35" t="s">
        <v>109</v>
      </c>
      <c r="C24" s="14" t="s">
        <v>107</v>
      </c>
      <c r="D24" s="15"/>
      <c r="E24" s="15"/>
      <c r="F24" s="21"/>
    </row>
    <row r="25" spans="2:6" x14ac:dyDescent="0.25">
      <c r="B25" s="34" t="s">
        <v>110</v>
      </c>
      <c r="F25" s="37">
        <f>SUM(F21:F24)</f>
        <v>0</v>
      </c>
    </row>
    <row r="27" spans="2:6" x14ac:dyDescent="0.25">
      <c r="B27" s="38" t="s">
        <v>111</v>
      </c>
    </row>
    <row r="28" spans="2:6" ht="114.75" x14ac:dyDescent="0.25">
      <c r="B28" s="39" t="s">
        <v>112</v>
      </c>
      <c r="C28" s="15" t="s">
        <v>113</v>
      </c>
      <c r="D28" s="15"/>
      <c r="E28" s="15"/>
      <c r="F28" s="21"/>
    </row>
    <row r="29" spans="2:6" ht="176.25" customHeight="1" x14ac:dyDescent="0.25">
      <c r="B29" s="36" t="s">
        <v>114</v>
      </c>
      <c r="C29" s="25" t="s">
        <v>115</v>
      </c>
      <c r="D29" s="26"/>
      <c r="E29" s="26"/>
      <c r="F29" s="6"/>
    </row>
    <row r="30" spans="2:6" ht="36" customHeight="1" x14ac:dyDescent="0.25">
      <c r="B30" s="40" t="s">
        <v>116</v>
      </c>
      <c r="C30" s="40"/>
      <c r="D30" s="40"/>
      <c r="E30" s="40"/>
      <c r="F30" s="41">
        <f>SUM(F25,F28:F29)</f>
        <v>0</v>
      </c>
    </row>
  </sheetData>
  <mergeCells count="13">
    <mergeCell ref="C22:E22"/>
    <mergeCell ref="C23:E23"/>
    <mergeCell ref="C24:E24"/>
    <mergeCell ref="C28:E28"/>
    <mergeCell ref="C29:E29"/>
    <mergeCell ref="B30:E30"/>
    <mergeCell ref="B8:D8"/>
    <mergeCell ref="B11:D11"/>
    <mergeCell ref="B12:D12"/>
    <mergeCell ref="B13:D13"/>
    <mergeCell ref="B15:E15"/>
    <mergeCell ref="C21:E21"/>
    <mergeCell ref="C20:E20"/>
  </mergeCells>
  <hyperlinks>
    <hyperlink ref="A10" location="FUNDAMENTO!A4" display="①" xr:uid="{6C4CD590-F597-4538-A82C-71C224CC362B}"/>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CDB662-D280-4C08-B59B-1C9A303443D7}">
  <sheetPr codeName="Hoja4"/>
  <dimension ref="A4:N59"/>
  <sheetViews>
    <sheetView showGridLines="0" topLeftCell="A55" zoomScale="130" zoomScaleNormal="130" workbookViewId="0">
      <selection activeCell="B58" sqref="B58:N59"/>
    </sheetView>
  </sheetViews>
  <sheetFormatPr baseColWidth="10" defaultRowHeight="15" x14ac:dyDescent="0.25"/>
  <cols>
    <col min="1" max="1" width="7" customWidth="1"/>
  </cols>
  <sheetData>
    <row r="4" spans="1:11" ht="130.5" customHeight="1" x14ac:dyDescent="0.25">
      <c r="A4" s="29" t="s">
        <v>71</v>
      </c>
      <c r="B4" s="14" t="s">
        <v>48</v>
      </c>
      <c r="C4" s="15"/>
      <c r="D4" s="15"/>
      <c r="E4" s="15"/>
      <c r="F4" s="15"/>
      <c r="G4" s="15"/>
      <c r="H4" s="15"/>
      <c r="I4" s="15"/>
      <c r="J4" s="15"/>
      <c r="K4" s="15"/>
    </row>
    <row r="6" spans="1:11" ht="113.25" customHeight="1" x14ac:dyDescent="0.25">
      <c r="B6" s="14" t="s">
        <v>49</v>
      </c>
      <c r="C6" s="15"/>
      <c r="D6" s="15"/>
      <c r="E6" s="15"/>
      <c r="F6" s="15"/>
      <c r="G6" s="15"/>
      <c r="H6" s="15"/>
      <c r="I6" s="15"/>
      <c r="J6" s="15"/>
      <c r="K6" s="15"/>
    </row>
    <row r="8" spans="1:11" ht="133.5" customHeight="1" x14ac:dyDescent="0.25">
      <c r="B8" s="14" t="s">
        <v>50</v>
      </c>
      <c r="C8" s="15"/>
      <c r="D8" s="15"/>
      <c r="E8" s="15"/>
      <c r="F8" s="15"/>
      <c r="G8" s="15"/>
      <c r="H8" s="15"/>
      <c r="I8" s="15"/>
      <c r="J8" s="15"/>
      <c r="K8" s="15"/>
    </row>
    <row r="32" spans="2:11" ht="257.25" customHeight="1" x14ac:dyDescent="0.25">
      <c r="B32" s="14" t="s">
        <v>51</v>
      </c>
      <c r="C32" s="15"/>
      <c r="D32" s="15"/>
      <c r="E32" s="15"/>
      <c r="F32" s="15"/>
      <c r="G32" s="15"/>
      <c r="H32" s="15"/>
      <c r="I32" s="15"/>
      <c r="J32" s="15"/>
      <c r="K32" s="15"/>
    </row>
    <row r="34" spans="2:7" x14ac:dyDescent="0.25">
      <c r="B34" s="9" t="s">
        <v>52</v>
      </c>
    </row>
    <row r="35" spans="2:7" x14ac:dyDescent="0.25">
      <c r="B35" s="9" t="s">
        <v>53</v>
      </c>
      <c r="E35" t="s">
        <v>54</v>
      </c>
    </row>
    <row r="36" spans="2:7" x14ac:dyDescent="0.25">
      <c r="B36" t="s">
        <v>55</v>
      </c>
      <c r="E36" t="s">
        <v>56</v>
      </c>
      <c r="G36" t="s">
        <v>57</v>
      </c>
    </row>
    <row r="37" spans="2:7" x14ac:dyDescent="0.25">
      <c r="B37" t="s">
        <v>58</v>
      </c>
      <c r="E37" t="s">
        <v>59</v>
      </c>
      <c r="G37" t="s">
        <v>60</v>
      </c>
    </row>
    <row r="38" spans="2:7" x14ac:dyDescent="0.25">
      <c r="B38" t="s">
        <v>61</v>
      </c>
      <c r="G38" t="s">
        <v>62</v>
      </c>
    </row>
    <row r="42" spans="2:7" x14ac:dyDescent="0.25">
      <c r="E42" t="s">
        <v>63</v>
      </c>
    </row>
    <row r="44" spans="2:7" x14ac:dyDescent="0.25">
      <c r="E44" t="s">
        <v>64</v>
      </c>
    </row>
    <row r="50" spans="1:14" x14ac:dyDescent="0.25">
      <c r="A50" s="30"/>
      <c r="B50" s="30"/>
      <c r="C50" s="30"/>
      <c r="D50" s="30"/>
      <c r="E50" s="30"/>
      <c r="F50" s="30"/>
      <c r="G50" s="30"/>
      <c r="H50" s="30"/>
      <c r="I50" s="30"/>
      <c r="J50" s="30"/>
      <c r="K50" s="30"/>
      <c r="L50" s="30"/>
      <c r="M50" s="30"/>
    </row>
    <row r="52" spans="1:14" ht="85.5" customHeight="1" x14ac:dyDescent="0.25">
      <c r="B52" s="14" t="s">
        <v>73</v>
      </c>
      <c r="C52" s="15"/>
      <c r="D52" s="15"/>
      <c r="E52" s="15"/>
      <c r="F52" s="15"/>
      <c r="G52" s="15"/>
      <c r="H52" s="15"/>
      <c r="I52" s="15"/>
      <c r="J52" s="15"/>
      <c r="K52" s="15"/>
      <c r="L52" s="15"/>
      <c r="M52" s="15"/>
    </row>
    <row r="53" spans="1:14" ht="122.25" customHeight="1" x14ac:dyDescent="0.25">
      <c r="B53" s="25" t="s">
        <v>74</v>
      </c>
      <c r="C53" s="26"/>
      <c r="D53" s="26"/>
      <c r="E53" s="26"/>
      <c r="F53" s="26"/>
      <c r="G53" s="26"/>
      <c r="H53" s="26"/>
      <c r="I53" s="26"/>
      <c r="J53" s="26"/>
      <c r="K53" s="26"/>
      <c r="L53" s="26"/>
      <c r="M53" s="26"/>
    </row>
    <row r="56" spans="1:14" x14ac:dyDescent="0.25">
      <c r="A56" s="30"/>
      <c r="B56" s="30"/>
      <c r="C56" s="30"/>
      <c r="D56" s="30"/>
      <c r="E56" s="30"/>
      <c r="F56" s="30"/>
      <c r="G56" s="30"/>
      <c r="H56" s="30"/>
      <c r="I56" s="30"/>
      <c r="J56" s="30"/>
      <c r="K56" s="30"/>
      <c r="L56" s="30"/>
      <c r="M56" s="30"/>
      <c r="N56" s="30"/>
    </row>
    <row r="58" spans="1:14" ht="112.5" customHeight="1" x14ac:dyDescent="0.25">
      <c r="B58" s="14" t="s">
        <v>75</v>
      </c>
      <c r="C58" s="15"/>
      <c r="D58" s="15"/>
      <c r="E58" s="15"/>
      <c r="F58" s="15"/>
      <c r="G58" s="15"/>
      <c r="H58" s="15"/>
      <c r="I58" s="15"/>
      <c r="J58" s="15"/>
      <c r="K58" s="15"/>
      <c r="L58" s="15"/>
      <c r="M58" s="15"/>
      <c r="N58" s="15"/>
    </row>
    <row r="59" spans="1:14" ht="249" customHeight="1" x14ac:dyDescent="0.25">
      <c r="B59" s="14" t="s">
        <v>76</v>
      </c>
      <c r="C59" s="15"/>
      <c r="D59" s="15"/>
      <c r="E59" s="15"/>
      <c r="F59" s="15"/>
      <c r="G59" s="15"/>
      <c r="H59" s="15"/>
      <c r="I59" s="15"/>
      <c r="J59" s="15"/>
      <c r="K59" s="15"/>
      <c r="L59" s="15"/>
      <c r="M59" s="15"/>
      <c r="N59" s="15"/>
    </row>
  </sheetData>
  <mergeCells count="8">
    <mergeCell ref="B58:N58"/>
    <mergeCell ref="B59:N59"/>
    <mergeCell ref="B4:K4"/>
    <mergeCell ref="B6:K6"/>
    <mergeCell ref="B8:K8"/>
    <mergeCell ref="B32:K32"/>
    <mergeCell ref="B52:M52"/>
    <mergeCell ref="B53:M53"/>
  </mergeCells>
  <hyperlinks>
    <hyperlink ref="A4" location="IVA!A10" display="①" xr:uid="{D86D1BDD-6F50-487E-945A-287B7ABFC895}"/>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81278-CE01-4E69-840C-18BE176607FF}">
  <sheetPr codeName="Hoja5"/>
  <dimension ref="A3:N55"/>
  <sheetViews>
    <sheetView topLeftCell="A22" zoomScale="150" zoomScaleNormal="150" workbookViewId="0">
      <selection activeCell="B30" sqref="B30:C38"/>
    </sheetView>
  </sheetViews>
  <sheetFormatPr baseColWidth="10" defaultRowHeight="15" x14ac:dyDescent="0.25"/>
  <cols>
    <col min="2" max="2" width="20.140625" customWidth="1"/>
    <col min="3" max="3" width="13.140625" customWidth="1"/>
  </cols>
  <sheetData>
    <row r="3" spans="2:10" ht="100.5" customHeight="1" x14ac:dyDescent="0.25">
      <c r="B3" s="14" t="s">
        <v>77</v>
      </c>
      <c r="C3" s="15"/>
      <c r="D3" s="15"/>
      <c r="E3" s="15"/>
      <c r="F3" s="15"/>
      <c r="G3" s="15"/>
      <c r="H3" s="15"/>
      <c r="I3" s="15"/>
      <c r="J3" s="15"/>
    </row>
    <row r="5" spans="2:10" x14ac:dyDescent="0.25">
      <c r="B5" s="9" t="s">
        <v>78</v>
      </c>
      <c r="C5" t="s">
        <v>79</v>
      </c>
    </row>
    <row r="6" spans="2:10" x14ac:dyDescent="0.25">
      <c r="B6" t="s">
        <v>82</v>
      </c>
      <c r="C6" s="31">
        <v>45744</v>
      </c>
    </row>
    <row r="7" spans="2:10" x14ac:dyDescent="0.25">
      <c r="B7" t="s">
        <v>83</v>
      </c>
      <c r="C7" t="s">
        <v>84</v>
      </c>
    </row>
    <row r="8" spans="2:10" x14ac:dyDescent="0.25">
      <c r="B8" t="s">
        <v>8</v>
      </c>
      <c r="C8" s="5">
        <v>25000</v>
      </c>
    </row>
    <row r="9" spans="2:10" x14ac:dyDescent="0.25">
      <c r="B9" t="s">
        <v>6</v>
      </c>
      <c r="C9" s="5">
        <f>C8*0.16</f>
        <v>4000</v>
      </c>
    </row>
    <row r="10" spans="2:10" x14ac:dyDescent="0.25">
      <c r="B10" t="s">
        <v>80</v>
      </c>
      <c r="C10" s="5">
        <f>C8*0.1</f>
        <v>2500</v>
      </c>
    </row>
    <row r="11" spans="2:10" x14ac:dyDescent="0.25">
      <c r="B11" t="s">
        <v>81</v>
      </c>
      <c r="C11" s="5">
        <f>C8*0.106667</f>
        <v>2666.6749999999997</v>
      </c>
    </row>
    <row r="12" spans="2:10" x14ac:dyDescent="0.25">
      <c r="B12" t="s">
        <v>7</v>
      </c>
      <c r="C12" s="5">
        <f>C8+C9-C10-C11</f>
        <v>23833.325000000001</v>
      </c>
    </row>
    <row r="14" spans="2:10" x14ac:dyDescent="0.25">
      <c r="B14" t="s">
        <v>85</v>
      </c>
      <c r="D14" s="32" t="s">
        <v>86</v>
      </c>
    </row>
    <row r="16" spans="2:10" x14ac:dyDescent="0.25">
      <c r="B16" s="9" t="s">
        <v>87</v>
      </c>
      <c r="C16" t="s">
        <v>88</v>
      </c>
    </row>
    <row r="18" spans="1:13" x14ac:dyDescent="0.25">
      <c r="B18" t="s">
        <v>89</v>
      </c>
    </row>
    <row r="19" spans="1:13" x14ac:dyDescent="0.25">
      <c r="B19" t="s">
        <v>90</v>
      </c>
      <c r="D19" s="5">
        <f>C9</f>
        <v>4000</v>
      </c>
    </row>
    <row r="20" spans="1:13" x14ac:dyDescent="0.25">
      <c r="B20" t="s">
        <v>91</v>
      </c>
      <c r="D20" s="5">
        <f>C11</f>
        <v>2666.6749999999997</v>
      </c>
    </row>
    <row r="21" spans="1:13" x14ac:dyDescent="0.25">
      <c r="B21" t="s">
        <v>92</v>
      </c>
      <c r="D21" s="5">
        <f>D19-D20</f>
        <v>1333.3250000000003</v>
      </c>
    </row>
    <row r="23" spans="1:13" x14ac:dyDescent="0.25">
      <c r="B23" t="s">
        <v>93</v>
      </c>
    </row>
    <row r="24" spans="1:13" x14ac:dyDescent="0.25">
      <c r="B24" t="s">
        <v>94</v>
      </c>
      <c r="D24" s="5">
        <f>C11</f>
        <v>2666.6749999999997</v>
      </c>
    </row>
    <row r="26" spans="1:13" x14ac:dyDescent="0.25">
      <c r="B26" t="s">
        <v>95</v>
      </c>
    </row>
    <row r="28" spans="1:13" x14ac:dyDescent="0.25">
      <c r="A28" s="30"/>
      <c r="B28" s="30"/>
      <c r="C28" s="30"/>
      <c r="D28" s="30"/>
      <c r="E28" s="30"/>
      <c r="F28" s="30"/>
      <c r="G28" s="30"/>
      <c r="H28" s="30"/>
      <c r="I28" s="30"/>
      <c r="J28" s="30"/>
      <c r="K28" s="30"/>
      <c r="L28" s="30"/>
      <c r="M28" s="30"/>
    </row>
    <row r="30" spans="1:13" x14ac:dyDescent="0.25">
      <c r="B30" s="9" t="s">
        <v>78</v>
      </c>
      <c r="C30" t="s">
        <v>79</v>
      </c>
    </row>
    <row r="31" spans="1:13" x14ac:dyDescent="0.25">
      <c r="B31" t="s">
        <v>96</v>
      </c>
      <c r="C31" s="31">
        <v>45716</v>
      </c>
      <c r="F31" s="25" t="s">
        <v>100</v>
      </c>
      <c r="G31" s="26"/>
      <c r="H31" s="26"/>
      <c r="I31" s="26"/>
      <c r="J31" s="26"/>
      <c r="K31" s="26"/>
      <c r="L31" s="26"/>
    </row>
    <row r="32" spans="1:13" x14ac:dyDescent="0.25">
      <c r="B32" t="s">
        <v>82</v>
      </c>
      <c r="C32" s="31">
        <v>45744</v>
      </c>
      <c r="F32" s="26"/>
      <c r="G32" s="26"/>
      <c r="H32" s="26"/>
      <c r="I32" s="26"/>
      <c r="J32" s="26"/>
      <c r="K32" s="26"/>
      <c r="L32" s="26"/>
    </row>
    <row r="33" spans="2:12" x14ac:dyDescent="0.25">
      <c r="B33" t="s">
        <v>83</v>
      </c>
      <c r="C33" t="s">
        <v>84</v>
      </c>
      <c r="F33" s="26"/>
      <c r="G33" s="26"/>
      <c r="H33" s="26"/>
      <c r="I33" s="26"/>
      <c r="J33" s="26"/>
      <c r="K33" s="26"/>
      <c r="L33" s="26"/>
    </row>
    <row r="34" spans="2:12" x14ac:dyDescent="0.25">
      <c r="B34" t="s">
        <v>8</v>
      </c>
      <c r="C34" s="5">
        <v>25000</v>
      </c>
      <c r="F34" s="26"/>
      <c r="G34" s="26"/>
      <c r="H34" s="26"/>
      <c r="I34" s="26"/>
      <c r="J34" s="26"/>
      <c r="K34" s="26"/>
      <c r="L34" s="26"/>
    </row>
    <row r="35" spans="2:12" x14ac:dyDescent="0.25">
      <c r="B35" t="s">
        <v>6</v>
      </c>
      <c r="C35" s="5">
        <f>C34*0.16</f>
        <v>4000</v>
      </c>
      <c r="F35" s="26"/>
      <c r="G35" s="26"/>
      <c r="H35" s="26"/>
      <c r="I35" s="26"/>
      <c r="J35" s="26"/>
      <c r="K35" s="26"/>
      <c r="L35" s="26"/>
    </row>
    <row r="36" spans="2:12" x14ac:dyDescent="0.25">
      <c r="B36" t="s">
        <v>80</v>
      </c>
      <c r="C36" s="5">
        <f>C34*0.1</f>
        <v>2500</v>
      </c>
      <c r="F36" s="26"/>
      <c r="G36" s="26"/>
      <c r="H36" s="26"/>
      <c r="I36" s="26"/>
      <c r="J36" s="26"/>
      <c r="K36" s="26"/>
      <c r="L36" s="26"/>
    </row>
    <row r="37" spans="2:12" x14ac:dyDescent="0.25">
      <c r="B37" t="s">
        <v>81</v>
      </c>
      <c r="C37" s="5">
        <f>C34*0.106667</f>
        <v>2666.6749999999997</v>
      </c>
    </row>
    <row r="38" spans="2:12" x14ac:dyDescent="0.25">
      <c r="B38" t="s">
        <v>7</v>
      </c>
      <c r="C38" s="5">
        <f>C34+C35-C36-C37</f>
        <v>23833.325000000001</v>
      </c>
    </row>
    <row r="40" spans="2:12" x14ac:dyDescent="0.25">
      <c r="B40" t="s">
        <v>85</v>
      </c>
      <c r="D40" s="32" t="s">
        <v>23</v>
      </c>
    </row>
    <row r="42" spans="2:12" x14ac:dyDescent="0.25">
      <c r="B42" s="9" t="s">
        <v>87</v>
      </c>
      <c r="C42" t="s">
        <v>88</v>
      </c>
    </row>
    <row r="44" spans="2:12" x14ac:dyDescent="0.25">
      <c r="B44" t="s">
        <v>89</v>
      </c>
    </row>
    <row r="45" spans="2:12" x14ac:dyDescent="0.25">
      <c r="B45" t="s">
        <v>90</v>
      </c>
      <c r="D45" s="5">
        <f>C35</f>
        <v>4000</v>
      </c>
    </row>
    <row r="46" spans="2:12" x14ac:dyDescent="0.25">
      <c r="B46" t="s">
        <v>91</v>
      </c>
      <c r="D46" s="5">
        <f>C37</f>
        <v>2666.6749999999997</v>
      </c>
    </row>
    <row r="47" spans="2:12" x14ac:dyDescent="0.25">
      <c r="B47" t="s">
        <v>99</v>
      </c>
      <c r="D47" s="5">
        <f>D45-D46</f>
        <v>1333.3250000000003</v>
      </c>
    </row>
    <row r="49" spans="2:14" x14ac:dyDescent="0.25">
      <c r="B49" t="s">
        <v>97</v>
      </c>
    </row>
    <row r="50" spans="2:14" x14ac:dyDescent="0.25">
      <c r="B50" t="s">
        <v>94</v>
      </c>
      <c r="D50" s="5">
        <f>C37</f>
        <v>2666.6749999999997</v>
      </c>
    </row>
    <row r="52" spans="2:14" x14ac:dyDescent="0.25">
      <c r="B52" t="s">
        <v>98</v>
      </c>
    </row>
    <row r="54" spans="2:14" ht="119.25" customHeight="1" x14ac:dyDescent="0.25">
      <c r="B54" s="14" t="s">
        <v>75</v>
      </c>
      <c r="C54" s="15"/>
      <c r="D54" s="15"/>
      <c r="E54" s="15"/>
      <c r="F54" s="15"/>
      <c r="G54" s="15"/>
      <c r="H54" s="15"/>
      <c r="I54" s="15"/>
      <c r="J54" s="15"/>
      <c r="K54" s="15"/>
      <c r="L54" s="15"/>
      <c r="M54" s="15"/>
      <c r="N54" s="15"/>
    </row>
    <row r="55" spans="2:14" ht="252" customHeight="1" x14ac:dyDescent="0.25">
      <c r="B55" s="14" t="s">
        <v>76</v>
      </c>
      <c r="C55" s="15"/>
      <c r="D55" s="15"/>
      <c r="E55" s="15"/>
      <c r="F55" s="15"/>
      <c r="G55" s="15"/>
      <c r="H55" s="15"/>
      <c r="I55" s="15"/>
      <c r="J55" s="15"/>
      <c r="K55" s="15"/>
      <c r="L55" s="15"/>
      <c r="M55" s="15"/>
      <c r="N55" s="15"/>
    </row>
  </sheetData>
  <mergeCells count="4">
    <mergeCell ref="B3:J3"/>
    <mergeCell ref="B54:N54"/>
    <mergeCell ref="B55:N55"/>
    <mergeCell ref="F31:L3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64B32-DB4C-43BE-BE5E-3F1D78D79747}">
  <sheetPr codeName="Hoja10"/>
  <dimension ref="B5:BD9"/>
  <sheetViews>
    <sheetView workbookViewId="0">
      <selection activeCell="B8" sqref="B8:D8"/>
    </sheetView>
  </sheetViews>
  <sheetFormatPr baseColWidth="10" defaultRowHeight="15" x14ac:dyDescent="0.25"/>
  <cols>
    <col min="1" max="1" width="4.140625" customWidth="1"/>
    <col min="2" max="2" width="22.140625" customWidth="1"/>
    <col min="3" max="3" width="29.42578125" customWidth="1"/>
    <col min="4" max="4" width="24.85546875" customWidth="1"/>
    <col min="5" max="5" width="22.42578125" bestFit="1" customWidth="1"/>
    <col min="6" max="7" width="23.42578125" customWidth="1"/>
    <col min="8" max="8" width="24.7109375" customWidth="1"/>
    <col min="9" max="9" width="26.7109375" customWidth="1"/>
    <col min="10" max="10" width="24.42578125" customWidth="1"/>
    <col min="11" max="11" width="36.5703125" customWidth="1"/>
    <col min="12" max="12" width="30.42578125" customWidth="1"/>
    <col min="13" max="13" width="24.85546875" customWidth="1"/>
    <col min="14" max="14" width="24.28515625" customWidth="1"/>
    <col min="15" max="15" width="26.42578125" customWidth="1"/>
    <col min="16" max="16" width="24.7109375" customWidth="1"/>
    <col min="17" max="17" width="25.42578125" customWidth="1"/>
    <col min="18" max="18" width="25.5703125" customWidth="1"/>
    <col min="19" max="19" width="24" customWidth="1"/>
    <col min="20" max="20" width="24.42578125" customWidth="1"/>
    <col min="21" max="21" width="25" customWidth="1"/>
    <col min="22" max="22" width="26.5703125" customWidth="1"/>
    <col min="23" max="23" width="22.7109375" customWidth="1"/>
    <col min="24" max="24" width="25.42578125" customWidth="1"/>
    <col min="25" max="55" width="24.5703125" customWidth="1"/>
    <col min="56" max="56" width="32.28515625" customWidth="1"/>
  </cols>
  <sheetData>
    <row r="5" spans="2:56" x14ac:dyDescent="0.25">
      <c r="B5" s="42" t="s">
        <v>117</v>
      </c>
      <c r="C5" s="42"/>
      <c r="D5" s="42"/>
      <c r="E5" s="42"/>
      <c r="F5" s="42"/>
      <c r="G5" s="42"/>
      <c r="H5" s="42"/>
      <c r="I5" s="43" t="s">
        <v>118</v>
      </c>
      <c r="J5" s="43"/>
      <c r="K5" s="43"/>
      <c r="L5" s="43"/>
      <c r="M5" s="43"/>
      <c r="N5" s="43"/>
      <c r="O5" s="43"/>
      <c r="P5" s="43"/>
      <c r="Q5" s="43"/>
      <c r="R5" s="43"/>
      <c r="S5" s="44" t="s">
        <v>89</v>
      </c>
      <c r="T5" s="44"/>
      <c r="U5" s="44"/>
      <c r="V5" s="44"/>
      <c r="W5" s="44"/>
      <c r="X5" s="44"/>
      <c r="Y5" s="44"/>
      <c r="Z5" s="44"/>
      <c r="AA5" s="44"/>
      <c r="AB5" s="45"/>
      <c r="AC5" s="46" t="s">
        <v>119</v>
      </c>
      <c r="AD5" s="47"/>
      <c r="AE5" s="47"/>
      <c r="AF5" s="47"/>
      <c r="AG5" s="47"/>
      <c r="AH5" s="47"/>
      <c r="AI5" s="47"/>
      <c r="AJ5" s="47"/>
      <c r="AK5" s="47"/>
      <c r="AL5" s="47"/>
      <c r="AM5" s="47"/>
      <c r="AN5" s="47"/>
      <c r="AO5" s="47"/>
      <c r="AP5" s="47"/>
      <c r="AQ5" s="47"/>
      <c r="AR5" s="47"/>
      <c r="AS5" s="47"/>
      <c r="AT5" s="47"/>
      <c r="AU5" s="47"/>
      <c r="AV5" s="48"/>
      <c r="AW5" s="49" t="s">
        <v>120</v>
      </c>
      <c r="AX5" s="49"/>
      <c r="AY5" s="49"/>
      <c r="AZ5" s="49"/>
      <c r="BA5" s="49"/>
      <c r="BB5" s="49"/>
      <c r="BC5" s="49"/>
    </row>
    <row r="6" spans="2:56" x14ac:dyDescent="0.25">
      <c r="B6" s="50" t="s">
        <v>121</v>
      </c>
      <c r="C6" s="50" t="s">
        <v>122</v>
      </c>
      <c r="D6" s="50" t="s">
        <v>123</v>
      </c>
      <c r="E6" s="50" t="s">
        <v>124</v>
      </c>
      <c r="F6" s="50" t="s">
        <v>125</v>
      </c>
      <c r="G6" s="50" t="s">
        <v>126</v>
      </c>
      <c r="H6" s="50" t="s">
        <v>127</v>
      </c>
      <c r="I6" s="51" t="s">
        <v>128</v>
      </c>
      <c r="J6" s="51" t="s">
        <v>129</v>
      </c>
      <c r="K6" s="51" t="s">
        <v>130</v>
      </c>
      <c r="L6" s="51" t="s">
        <v>131</v>
      </c>
      <c r="M6" s="51" t="s">
        <v>132</v>
      </c>
      <c r="N6" s="51" t="s">
        <v>133</v>
      </c>
      <c r="O6" s="51" t="s">
        <v>134</v>
      </c>
      <c r="P6" s="51" t="s">
        <v>135</v>
      </c>
      <c r="Q6" s="51" t="s">
        <v>136</v>
      </c>
      <c r="R6" s="51" t="s">
        <v>137</v>
      </c>
      <c r="S6" s="52" t="s">
        <v>138</v>
      </c>
      <c r="T6" s="52" t="s">
        <v>139</v>
      </c>
      <c r="U6" s="52" t="s">
        <v>140</v>
      </c>
      <c r="V6" s="52" t="s">
        <v>141</v>
      </c>
      <c r="W6" s="52" t="s">
        <v>142</v>
      </c>
      <c r="X6" s="52" t="s">
        <v>143</v>
      </c>
      <c r="Y6" s="52" t="s">
        <v>144</v>
      </c>
      <c r="Z6" s="52" t="s">
        <v>145</v>
      </c>
      <c r="AA6" s="52" t="s">
        <v>146</v>
      </c>
      <c r="AB6" s="52" t="s">
        <v>147</v>
      </c>
      <c r="AC6" s="53" t="s">
        <v>148</v>
      </c>
      <c r="AD6" s="53" t="s">
        <v>149</v>
      </c>
      <c r="AE6" s="53" t="s">
        <v>150</v>
      </c>
      <c r="AF6" s="53" t="s">
        <v>151</v>
      </c>
      <c r="AG6" s="53" t="s">
        <v>152</v>
      </c>
      <c r="AH6" s="53" t="s">
        <v>153</v>
      </c>
      <c r="AI6" s="53" t="s">
        <v>154</v>
      </c>
      <c r="AJ6" s="53" t="s">
        <v>155</v>
      </c>
      <c r="AK6" s="53" t="s">
        <v>156</v>
      </c>
      <c r="AL6" s="53" t="s">
        <v>157</v>
      </c>
      <c r="AM6" s="53" t="s">
        <v>158</v>
      </c>
      <c r="AN6" s="53" t="s">
        <v>159</v>
      </c>
      <c r="AO6" s="53" t="s">
        <v>160</v>
      </c>
      <c r="AP6" s="53" t="s">
        <v>161</v>
      </c>
      <c r="AQ6" s="53" t="s">
        <v>162</v>
      </c>
      <c r="AR6" s="53" t="s">
        <v>163</v>
      </c>
      <c r="AS6" s="53" t="s">
        <v>164</v>
      </c>
      <c r="AT6" s="53" t="s">
        <v>165</v>
      </c>
      <c r="AU6" s="53" t="s">
        <v>166</v>
      </c>
      <c r="AV6" s="53" t="s">
        <v>167</v>
      </c>
      <c r="AW6" s="54" t="s">
        <v>168</v>
      </c>
      <c r="AX6" s="54" t="s">
        <v>169</v>
      </c>
      <c r="AY6" s="54" t="s">
        <v>170</v>
      </c>
      <c r="AZ6" s="54" t="s">
        <v>171</v>
      </c>
      <c r="BA6" s="54" t="s">
        <v>172</v>
      </c>
      <c r="BB6" s="54" t="s">
        <v>173</v>
      </c>
      <c r="BC6" s="54" t="s">
        <v>174</v>
      </c>
    </row>
    <row r="7" spans="2:56" ht="102" x14ac:dyDescent="0.25">
      <c r="B7" s="55" t="s">
        <v>175</v>
      </c>
      <c r="C7" s="56" t="s">
        <v>176</v>
      </c>
      <c r="D7" s="56" t="s">
        <v>177</v>
      </c>
      <c r="E7" s="56" t="s">
        <v>178</v>
      </c>
      <c r="F7" s="56" t="s">
        <v>179</v>
      </c>
      <c r="G7" s="56" t="s">
        <v>180</v>
      </c>
      <c r="H7" s="56" t="s">
        <v>181</v>
      </c>
      <c r="I7" s="57" t="s">
        <v>182</v>
      </c>
      <c r="J7" s="57" t="s">
        <v>183</v>
      </c>
      <c r="K7" s="58" t="s">
        <v>184</v>
      </c>
      <c r="L7" s="58" t="s">
        <v>185</v>
      </c>
      <c r="M7" s="59" t="s">
        <v>186</v>
      </c>
      <c r="N7" s="59" t="s">
        <v>187</v>
      </c>
      <c r="O7" s="60" t="s">
        <v>188</v>
      </c>
      <c r="P7" s="60" t="s">
        <v>189</v>
      </c>
      <c r="Q7" s="61" t="s">
        <v>190</v>
      </c>
      <c r="R7" s="62" t="s">
        <v>191</v>
      </c>
      <c r="S7" s="57" t="s">
        <v>192</v>
      </c>
      <c r="T7" s="57" t="s">
        <v>193</v>
      </c>
      <c r="U7" s="58" t="s">
        <v>194</v>
      </c>
      <c r="V7" s="58" t="s">
        <v>195</v>
      </c>
      <c r="W7" s="59" t="s">
        <v>196</v>
      </c>
      <c r="X7" s="59" t="s">
        <v>197</v>
      </c>
      <c r="Y7" s="60" t="s">
        <v>198</v>
      </c>
      <c r="Z7" s="60" t="s">
        <v>199</v>
      </c>
      <c r="AA7" s="62" t="s">
        <v>200</v>
      </c>
      <c r="AB7" s="62" t="s">
        <v>201</v>
      </c>
      <c r="AC7" s="57" t="s">
        <v>202</v>
      </c>
      <c r="AD7" s="57" t="s">
        <v>203</v>
      </c>
      <c r="AE7" s="57" t="s">
        <v>204</v>
      </c>
      <c r="AF7" s="57" t="s">
        <v>205</v>
      </c>
      <c r="AG7" s="58" t="s">
        <v>195</v>
      </c>
      <c r="AH7" s="58" t="s">
        <v>206</v>
      </c>
      <c r="AI7" s="58" t="s">
        <v>207</v>
      </c>
      <c r="AJ7" s="58" t="s">
        <v>208</v>
      </c>
      <c r="AK7" s="59" t="s">
        <v>197</v>
      </c>
      <c r="AL7" s="59" t="s">
        <v>209</v>
      </c>
      <c r="AM7" s="59" t="s">
        <v>210</v>
      </c>
      <c r="AN7" s="59" t="s">
        <v>211</v>
      </c>
      <c r="AO7" s="60" t="s">
        <v>199</v>
      </c>
      <c r="AP7" s="60" t="s">
        <v>212</v>
      </c>
      <c r="AQ7" s="60" t="s">
        <v>213</v>
      </c>
      <c r="AR7" s="60" t="s">
        <v>214</v>
      </c>
      <c r="AS7" s="62" t="s">
        <v>215</v>
      </c>
      <c r="AT7" s="62" t="s">
        <v>216</v>
      </c>
      <c r="AU7" s="62" t="s">
        <v>217</v>
      </c>
      <c r="AV7" s="62" t="s">
        <v>218</v>
      </c>
      <c r="AW7" s="63" t="s">
        <v>219</v>
      </c>
      <c r="AX7" s="63" t="s">
        <v>220</v>
      </c>
      <c r="AY7" s="63" t="s">
        <v>221</v>
      </c>
      <c r="AZ7" s="63" t="s">
        <v>222</v>
      </c>
      <c r="BA7" s="64" t="s">
        <v>223</v>
      </c>
      <c r="BB7" s="64" t="s">
        <v>224</v>
      </c>
      <c r="BC7" s="64" t="s">
        <v>225</v>
      </c>
    </row>
    <row r="8" spans="2:56" x14ac:dyDescent="0.25">
      <c r="B8" s="65"/>
      <c r="C8" s="65"/>
      <c r="BC8" s="65"/>
      <c r="BD8" s="70" t="str">
        <f>+B8&amp;"|"&amp;C8&amp;"|"&amp;D8&amp;"|"&amp;E8&amp;"|"&amp;F8&amp;"|"&amp;G8&amp;"|"&amp;H8&amp;"|"&amp;I8&amp;"|"&amp;J8&amp;"|"&amp;K8&amp;"|"&amp;L8&amp;"|"&amp;M8&amp;"|"&amp;N8&amp;"|"&amp;O8&amp;"|"&amp;P8&amp;"|"&amp;Q8&amp;"|"&amp;R8&amp;"|"&amp;S8&amp;"|"&amp;T8&amp;"|"&amp;U8&amp;"|"&amp;V8&amp;"|"&amp;W8&amp;"|"&amp;X8&amp;"|"&amp;Y8&amp;"|"&amp;Z8&amp;"|"&amp;AA8&amp;"|"&amp;AB8&amp;"|"&amp;AC8&amp;"|"&amp;AD8&amp;"|"&amp;AE8&amp;"|"&amp;AF8&amp;"|"&amp;AG8&amp;"|"&amp;AH8&amp;"|"&amp;AI8&amp;"|"&amp;AJ8&amp;"|"&amp;AK8&amp;"|"&amp;AL8&amp;"|"&amp;AM8&amp;"|"&amp;AN8&amp;"|"&amp;AO8&amp;"|"&amp;AP8&amp;"|"&amp;AQ8&amp;"|"&amp;AR8&amp;"|"&amp;AS8&amp;"|"&amp;AT8&amp;"|"&amp;AU8&amp;"|"&amp;AV8&amp;"|"&amp;AW8&amp;"|"&amp;AX8&amp;"|"&amp;AY8&amp;"|"&amp;AZ8&amp;"|"&amp;BA8&amp;"|"&amp;BB8&amp;"|"&amp;BC8&amp;""</f>
        <v>|||||||||||||||||||||||||||||||||||||||||||||||||||||</v>
      </c>
    </row>
    <row r="9" spans="2:56" x14ac:dyDescent="0.25">
      <c r="B9" s="65"/>
      <c r="C9" s="65"/>
      <c r="BC9" s="65"/>
    </row>
  </sheetData>
  <mergeCells count="5">
    <mergeCell ref="B5:H5"/>
    <mergeCell ref="I5:R5"/>
    <mergeCell ref="S5:AB5"/>
    <mergeCell ref="AC5:AV5"/>
    <mergeCell ref="AW5:BC5"/>
  </mergeCells>
  <hyperlinks>
    <hyperlink ref="BA7" location="FUNDAMENTO!B5" display="Actos o actividades no objeto del IVA realizados en territorio nacional" xr:uid="{F82C0CE2-DBBD-4558-97D7-0519B5EB9C00}"/>
    <hyperlink ref="BB7" location="FUNDAMENTO!B6" display="FUNDAMENTO!B6" xr:uid="{A39DB127-9B5A-4B27-ACF3-2BC1BEBCD4B6}"/>
    <hyperlink ref="BC7" location="FUNDAMENTO!B6" display="FUNDAMENTO!B6" xr:uid="{F7D1D04B-ED87-4AEA-BC40-71A6D8AE8BBD}"/>
    <hyperlink ref="Q7" location="FUNDAMENTO!B7" display="FUNDAMENTO!B7" xr:uid="{AEB14E39-CB31-4750-8D94-FB8F9D893FAB}"/>
    <hyperlink ref="B7" location="FUNDAMENTO!B9" display="Tipo de Tercero" xr:uid="{F6A47278-F405-4147-8B0A-1001405796BC}"/>
  </hyperlink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FC2DE-3CFB-4868-A259-47F299F104C5}">
  <sheetPr codeName="Hoja11"/>
  <dimension ref="B5:Y9"/>
  <sheetViews>
    <sheetView topLeftCell="P1" workbookViewId="0">
      <selection activeCell="Y6" sqref="Y6"/>
    </sheetView>
  </sheetViews>
  <sheetFormatPr baseColWidth="10" defaultRowHeight="15" x14ac:dyDescent="0.25"/>
  <cols>
    <col min="2" max="2" width="22.140625" customWidth="1"/>
    <col min="3" max="3" width="29.42578125" customWidth="1"/>
    <col min="4" max="4" width="24.85546875" customWidth="1"/>
    <col min="5" max="5" width="22.42578125" bestFit="1" customWidth="1"/>
    <col min="6" max="7" width="23.42578125" customWidth="1"/>
    <col min="8" max="8" width="24.7109375" customWidth="1"/>
    <col min="9" max="9" width="20.7109375" customWidth="1"/>
    <col min="10" max="10" width="23.28515625" customWidth="1"/>
    <col min="11" max="11" width="20.7109375" customWidth="1"/>
    <col min="12" max="12" width="18.85546875" customWidth="1"/>
    <col min="13" max="13" width="23.5703125" customWidth="1"/>
    <col min="14" max="14" width="22.85546875" customWidth="1"/>
    <col min="15" max="15" width="20.7109375" customWidth="1"/>
    <col min="16" max="16" width="27.28515625" customWidth="1"/>
    <col min="17" max="17" width="23.7109375" customWidth="1"/>
    <col min="18" max="21" width="20.7109375" customWidth="1"/>
    <col min="22" max="22" width="24.140625" customWidth="1"/>
    <col min="23" max="23" width="17.85546875" customWidth="1"/>
    <col min="24" max="24" width="22" customWidth="1"/>
    <col min="25" max="25" width="31" customWidth="1"/>
  </cols>
  <sheetData>
    <row r="5" spans="2:25" x14ac:dyDescent="0.25">
      <c r="B5" s="50" t="s">
        <v>121</v>
      </c>
      <c r="C5" s="50" t="s">
        <v>122</v>
      </c>
      <c r="D5" s="50" t="s">
        <v>123</v>
      </c>
      <c r="E5" s="50" t="s">
        <v>124</v>
      </c>
      <c r="F5" s="50" t="s">
        <v>125</v>
      </c>
      <c r="G5" s="50" t="s">
        <v>126</v>
      </c>
      <c r="H5" s="50" t="s">
        <v>127</v>
      </c>
      <c r="I5" s="51" t="s">
        <v>128</v>
      </c>
      <c r="J5" s="51" t="s">
        <v>129</v>
      </c>
      <c r="K5" s="51" t="s">
        <v>130</v>
      </c>
      <c r="L5" s="51" t="s">
        <v>131</v>
      </c>
      <c r="M5" s="51" t="s">
        <v>132</v>
      </c>
      <c r="N5" s="51" t="s">
        <v>133</v>
      </c>
      <c r="O5" s="51" t="s">
        <v>134</v>
      </c>
      <c r="P5" s="51" t="s">
        <v>135</v>
      </c>
      <c r="Q5" s="51" t="s">
        <v>136</v>
      </c>
      <c r="R5" s="51" t="s">
        <v>137</v>
      </c>
      <c r="S5" s="51" t="s">
        <v>138</v>
      </c>
      <c r="T5" s="51" t="s">
        <v>139</v>
      </c>
      <c r="U5" s="51" t="s">
        <v>140</v>
      </c>
      <c r="V5" s="51" t="s">
        <v>141</v>
      </c>
      <c r="W5" s="51" t="s">
        <v>142</v>
      </c>
      <c r="X5" s="51" t="s">
        <v>143</v>
      </c>
    </row>
    <row r="6" spans="2:25" ht="102" x14ac:dyDescent="0.25">
      <c r="B6" s="66" t="s">
        <v>226</v>
      </c>
      <c r="C6" s="66" t="s">
        <v>227</v>
      </c>
      <c r="D6" s="66" t="s">
        <v>228</v>
      </c>
      <c r="E6" s="66" t="s">
        <v>229</v>
      </c>
      <c r="F6" s="66" t="s">
        <v>230</v>
      </c>
      <c r="G6" s="67" t="s">
        <v>180</v>
      </c>
      <c r="H6" s="66" t="s">
        <v>181</v>
      </c>
      <c r="I6" s="59" t="s">
        <v>231</v>
      </c>
      <c r="J6" s="59" t="s">
        <v>232</v>
      </c>
      <c r="K6" s="68" t="s">
        <v>233</v>
      </c>
      <c r="L6" s="68" t="s">
        <v>234</v>
      </c>
      <c r="M6" s="59" t="s">
        <v>235</v>
      </c>
      <c r="N6" s="59" t="s">
        <v>236</v>
      </c>
      <c r="O6" s="59" t="s">
        <v>237</v>
      </c>
      <c r="P6" s="59" t="s">
        <v>238</v>
      </c>
      <c r="Q6" s="59" t="s">
        <v>239</v>
      </c>
      <c r="R6" s="59" t="s">
        <v>240</v>
      </c>
      <c r="S6" s="59" t="s">
        <v>241</v>
      </c>
      <c r="T6" s="59" t="s">
        <v>242</v>
      </c>
      <c r="U6" s="59" t="s">
        <v>243</v>
      </c>
      <c r="V6" s="59" t="s">
        <v>244</v>
      </c>
      <c r="W6" s="59" t="s">
        <v>245</v>
      </c>
      <c r="X6" s="59" t="s">
        <v>246</v>
      </c>
    </row>
    <row r="7" spans="2:25" x14ac:dyDescent="0.25">
      <c r="B7" s="65"/>
      <c r="Y7" s="70" t="str">
        <f>+B7&amp;"|"&amp;C7&amp;"|"&amp;D7&amp;"|"&amp;E7&amp;"|"&amp;F7&amp;"|"&amp;G7&amp;"|"&amp;H7&amp;"|"&amp;I7&amp;"|"&amp;J7&amp;"|"&amp;K7&amp;"|"&amp;L7&amp;"|"&amp;M7&amp;"|"&amp;N7&amp;"|"&amp;O7&amp;"|"&amp;P7&amp;"|"&amp;Q7&amp;"|"&amp;R7&amp;"|"&amp;S7&amp;"|"&amp;T7&amp;"|"&amp;U7&amp;"|"&amp;V7&amp;"|"&amp;W7&amp;"|"&amp;X7&amp;""</f>
        <v>||||||||||||||||||||||</v>
      </c>
    </row>
    <row r="8" spans="2:25" x14ac:dyDescent="0.25">
      <c r="B8" s="65"/>
    </row>
    <row r="9" spans="2:25" x14ac:dyDescent="0.25">
      <c r="Y9" s="70"/>
    </row>
  </sheetData>
  <hyperlinks>
    <hyperlink ref="G6" location="PAIS!B8" display="País de de residencia" xr:uid="{3E2799A6-D146-40A9-8845-DF782BAA9C66}"/>
  </hyperlink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CB6CDE-7B6D-4E81-A2F6-4B91ABEA1929}">
  <dimension ref="B4:K19"/>
  <sheetViews>
    <sheetView topLeftCell="A16" zoomScale="130" zoomScaleNormal="130" workbookViewId="0">
      <selection activeCell="D21" sqref="D21"/>
    </sheetView>
  </sheetViews>
  <sheetFormatPr baseColWidth="10" defaultRowHeight="15" x14ac:dyDescent="0.25"/>
  <cols>
    <col min="2" max="2" width="16" customWidth="1"/>
  </cols>
  <sheetData>
    <row r="4" spans="2:11" ht="48.75" customHeight="1" x14ac:dyDescent="0.25">
      <c r="B4" s="25" t="s">
        <v>247</v>
      </c>
      <c r="C4" s="26"/>
      <c r="D4" s="26"/>
      <c r="E4" s="26"/>
      <c r="F4" s="26"/>
      <c r="G4" s="26"/>
      <c r="H4" s="26"/>
      <c r="I4" s="26"/>
      <c r="J4" s="26"/>
      <c r="K4" s="26"/>
    </row>
    <row r="6" spans="2:11" x14ac:dyDescent="0.25">
      <c r="B6" s="9" t="s">
        <v>78</v>
      </c>
      <c r="C6" s="69" t="s">
        <v>79</v>
      </c>
    </row>
    <row r="7" spans="2:11" x14ac:dyDescent="0.25">
      <c r="B7" s="69" t="s">
        <v>82</v>
      </c>
      <c r="C7" s="31">
        <v>45744</v>
      </c>
    </row>
    <row r="8" spans="2:11" x14ac:dyDescent="0.25">
      <c r="B8" s="69" t="s">
        <v>83</v>
      </c>
      <c r="C8" s="69" t="s">
        <v>84</v>
      </c>
    </row>
    <row r="9" spans="2:11" s="69" customFormat="1" x14ac:dyDescent="0.25">
      <c r="B9" s="69" t="s">
        <v>248</v>
      </c>
      <c r="C9" s="69">
        <v>17</v>
      </c>
    </row>
    <row r="10" spans="2:11" x14ac:dyDescent="0.25">
      <c r="B10" s="69" t="s">
        <v>8</v>
      </c>
      <c r="C10" s="5">
        <v>25000</v>
      </c>
    </row>
    <row r="11" spans="2:11" x14ac:dyDescent="0.25">
      <c r="B11" s="69" t="s">
        <v>6</v>
      </c>
      <c r="C11" s="5">
        <f>C10*0.16</f>
        <v>4000</v>
      </c>
    </row>
    <row r="12" spans="2:11" x14ac:dyDescent="0.25">
      <c r="B12" s="69" t="s">
        <v>80</v>
      </c>
      <c r="C12" s="5">
        <f>C10*0.1</f>
        <v>2500</v>
      </c>
    </row>
    <row r="13" spans="2:11" x14ac:dyDescent="0.25">
      <c r="B13" s="69" t="s">
        <v>81</v>
      </c>
      <c r="C13" s="5">
        <f>C10*0.106667</f>
        <v>2666.6749999999997</v>
      </c>
    </row>
    <row r="14" spans="2:11" x14ac:dyDescent="0.25">
      <c r="B14" s="69" t="s">
        <v>7</v>
      </c>
      <c r="C14" s="5">
        <f>C10+C11-C12-C13</f>
        <v>23833.325000000001</v>
      </c>
    </row>
    <row r="16" spans="2:11" ht="111" customHeight="1" x14ac:dyDescent="0.25">
      <c r="B16" s="14" t="s">
        <v>249</v>
      </c>
      <c r="C16" s="15"/>
      <c r="D16" s="15"/>
      <c r="E16" s="15"/>
      <c r="F16" s="15"/>
      <c r="G16" s="15"/>
      <c r="H16" s="15"/>
      <c r="I16" s="15"/>
      <c r="J16" s="15"/>
      <c r="K16" s="15"/>
    </row>
    <row r="17" spans="2:11" ht="158.25" customHeight="1" x14ac:dyDescent="0.25">
      <c r="B17" s="14" t="s">
        <v>250</v>
      </c>
      <c r="C17" s="15"/>
      <c r="D17" s="15"/>
      <c r="E17" s="15"/>
      <c r="F17" s="15"/>
      <c r="G17" s="15"/>
      <c r="H17" s="15"/>
      <c r="I17" s="15"/>
      <c r="J17" s="15"/>
      <c r="K17" s="15"/>
    </row>
    <row r="19" spans="2:11" x14ac:dyDescent="0.25">
      <c r="B19" s="9" t="s">
        <v>251</v>
      </c>
      <c r="D19" s="3">
        <f>C11</f>
        <v>4000</v>
      </c>
    </row>
  </sheetData>
  <mergeCells count="3">
    <mergeCell ref="B4:K4"/>
    <mergeCell ref="B16:K16"/>
    <mergeCell ref="B17:K1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EJEMPLO</vt:lpstr>
      <vt:lpstr>PAGO</vt:lpstr>
      <vt:lpstr>IVA</vt:lpstr>
      <vt:lpstr>FUNDAMENTO</vt:lpstr>
      <vt:lpstr>RIVA</vt:lpstr>
      <vt:lpstr>ESTRUCTURA 2025</vt:lpstr>
      <vt:lpstr>ESTRUCTURA 2024</vt:lpstr>
      <vt:lpstr>IVANA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Alberto Monroy</dc:creator>
  <cp:lastModifiedBy>ALBERTO MONROY</cp:lastModifiedBy>
  <dcterms:created xsi:type="dcterms:W3CDTF">2025-03-27T21:12:34Z</dcterms:created>
  <dcterms:modified xsi:type="dcterms:W3CDTF">2025-03-28T18:24:07Z</dcterms:modified>
</cp:coreProperties>
</file>