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C:\AMS\KINGSTON NEGRA\CURSOS\COFIDE\11-03-2025 Nuevo Aplicativo para Llenar y enviar la DIOT\"/>
    </mc:Choice>
  </mc:AlternateContent>
  <xr:revisionPtr revIDLastSave="0" documentId="13_ncr:1_{FE8C1F55-9B4F-48AA-923A-C80B1C167EC4}" xr6:coauthVersionLast="47" xr6:coauthVersionMax="47" xr10:uidLastSave="{00000000-0000-0000-0000-000000000000}"/>
  <bookViews>
    <workbookView xWindow="-120" yWindow="-120" windowWidth="29040" windowHeight="15720" activeTab="1" xr2:uid="{6A416BCA-8D92-4BA0-8F03-1A877AAE0CBC}"/>
  </bookViews>
  <sheets>
    <sheet name="OBLIGACION" sheetId="1" r:id="rId1"/>
    <sheet name="EJEMPL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7" i="2" l="1"/>
  <c r="C207" i="2"/>
  <c r="B207" i="2"/>
  <c r="H202" i="2"/>
  <c r="D201" i="2"/>
  <c r="H201" i="2" s="1"/>
  <c r="G191" i="2"/>
  <c r="F191" i="2"/>
  <c r="E191" i="2"/>
  <c r="D185" i="2"/>
  <c r="E185" i="2"/>
  <c r="C185" i="2"/>
  <c r="D184" i="2"/>
  <c r="E184" i="2"/>
  <c r="D183" i="2"/>
  <c r="E183" i="2" s="1"/>
  <c r="E182" i="2"/>
  <c r="D182" i="2"/>
  <c r="G92" i="2"/>
  <c r="F92" i="2"/>
  <c r="G172" i="2"/>
  <c r="F172" i="2"/>
  <c r="E172" i="2"/>
  <c r="C164" i="2"/>
  <c r="C165" i="2" s="1"/>
  <c r="C158" i="2"/>
  <c r="C159" i="2" s="1"/>
  <c r="E152" i="2"/>
  <c r="C144" i="2"/>
  <c r="C145" i="2" s="1"/>
  <c r="C138" i="2"/>
  <c r="F152" i="2" s="1"/>
  <c r="G123" i="2"/>
  <c r="E115" i="2"/>
  <c r="H128" i="2" s="1"/>
  <c r="C98" i="2"/>
  <c r="C102" i="2" s="1"/>
  <c r="E86" i="2"/>
  <c r="C80" i="2"/>
  <c r="C81" i="2" s="1"/>
  <c r="C43" i="2"/>
  <c r="E23" i="2"/>
  <c r="C15" i="2"/>
  <c r="G23" i="2" s="1"/>
  <c r="C14" i="2"/>
  <c r="C13" i="2"/>
  <c r="C139" i="2" l="1"/>
  <c r="E109" i="2"/>
  <c r="H123" i="2"/>
  <c r="F109" i="2"/>
  <c r="C95" i="2"/>
  <c r="C96" i="2" s="1"/>
  <c r="F86" i="2"/>
  <c r="C47" i="2"/>
  <c r="C48" i="2"/>
  <c r="C16" i="2"/>
  <c r="E12" i="2"/>
  <c r="F23" i="2"/>
  <c r="C49" i="2" l="1"/>
  <c r="C50" i="2"/>
  <c r="C51" i="2" l="1"/>
  <c r="H57" i="2" s="1"/>
  <c r="H62" i="2"/>
  <c r="G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MENMON</author>
    <author>Usuario</author>
  </authors>
  <commentList>
    <comment ref="B22" authorId="0" shapeId="0" xr:uid="{8BBD9305-1E57-4768-A3EF-BB0B0040096A}">
      <text>
        <r>
          <rPr>
            <b/>
            <sz val="9"/>
            <color indexed="81"/>
            <rFont val="Tahoma"/>
            <family val="2"/>
          </rPr>
          <t>Valor  Descripción
   -------  --------------
   00  Seleccione...
   04  Proveedor Nacional 
   05  Proveedor Extranjero
   15  Proveedor Global</t>
        </r>
      </text>
    </comment>
    <comment ref="C22" authorId="0" shapeId="0" xr:uid="{AF33901B-9D27-49D2-A0F3-655EEE180156}">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22" authorId="0" shapeId="0" xr:uid="{F39C483F-C606-40F8-A482-78E781D30D55}">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22" authorId="0" shapeId="0" xr:uid="{E02CA960-CE7E-43FA-BC7B-D504A08689CE}">
      <text>
        <r>
          <rPr>
            <b/>
            <sz val="9"/>
            <color indexed="81"/>
            <rFont val="Tahoma"/>
            <family val="2"/>
          </rPr>
          <t>No permite decimales.
Acepta cero.</t>
        </r>
      </text>
    </comment>
    <comment ref="F22" authorId="1" shapeId="0" xr:uid="{E951A8EE-3EEA-46B0-B230-B8185209B759}">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22" authorId="0" shapeId="0" xr:uid="{750F7C05-C74D-43D2-8CAA-C3B1EF1F70F2}">
      <text>
        <r>
          <rPr>
            <b/>
            <sz val="9"/>
            <color indexed="81"/>
            <rFont val="Tahoma"/>
            <family val="2"/>
          </rPr>
          <t>No permite decimales.
Acepta cero.</t>
        </r>
      </text>
    </comment>
    <comment ref="H22" authorId="0" shapeId="0" xr:uid="{E026B515-77AE-47FA-8CFC-03E39E3D411A}">
      <text>
        <r>
          <rPr>
            <b/>
            <sz val="9"/>
            <color indexed="81"/>
            <rFont val="Tahoma"/>
            <family val="2"/>
          </rPr>
          <t>Es el tipo de proveedor o tercero a
reportar:
01 Sí
02 No</t>
        </r>
      </text>
    </comment>
    <comment ref="B56" authorId="0" shapeId="0" xr:uid="{934CC15D-356F-4DD3-B835-AA94C89F3D4F}">
      <text>
        <r>
          <rPr>
            <b/>
            <sz val="9"/>
            <color indexed="81"/>
            <rFont val="Tahoma"/>
            <family val="2"/>
          </rPr>
          <t>Valor  Descripción
   -------  --------------
   00  Seleccione...
   04  Proveedor Nacional 
   05  Proveedor Extranjero
   15  Proveedor Global</t>
        </r>
      </text>
    </comment>
    <comment ref="C56" authorId="0" shapeId="0" xr:uid="{3A52DD6E-B782-47F9-BB04-C4836C517CFE}">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56" authorId="0" shapeId="0" xr:uid="{D56CE2D9-3181-4F24-95EE-3BDFE313DDF3}">
      <text>
        <r>
          <rPr>
            <b/>
            <sz val="9"/>
            <color indexed="81"/>
            <rFont val="Tahoma"/>
            <family val="2"/>
          </rPr>
          <t>Acepta caracteres especiales.
Acepta valores [a-z (incluso ñ) y &amp;].
Para los tipos de tercero nacional y global el campo se queda vacío.</t>
        </r>
      </text>
    </comment>
    <comment ref="E56" authorId="0" shapeId="0" xr:uid="{9C4382D9-58E1-4644-A481-97E0451E69A2}">
      <text>
        <r>
          <rPr>
            <b/>
            <sz val="9"/>
            <color indexed="81"/>
            <rFont val="Tahoma"/>
            <family val="2"/>
          </rPr>
          <t>Acepta caracteres especiales.
Acepta valores [a-z (incluso ñ) y &amp;].
Para los tipos de tercero nacional y global el campo se queda vacío.</t>
        </r>
      </text>
    </comment>
    <comment ref="F56" authorId="0" shapeId="0" xr:uid="{D74E74EA-70FC-41E4-A708-5419BE1B316E}">
      <text>
        <r>
          <rPr>
            <b/>
            <sz val="9"/>
            <color indexed="81"/>
            <rFont val="Tahoma"/>
            <family val="2"/>
          </rPr>
          <t>Obligatorio para el tipo de tercero extranjero</t>
        </r>
      </text>
    </comment>
    <comment ref="G56" authorId="0" shapeId="0" xr:uid="{6C77F769-DABD-414E-BFE4-69269469D5C8}">
      <text>
        <r>
          <rPr>
            <b/>
            <sz val="9"/>
            <color indexed="81"/>
            <rFont val="Tahoma"/>
            <family val="2"/>
          </rPr>
          <t>No permite decimales.
Acepta cero.</t>
        </r>
      </text>
    </comment>
    <comment ref="H56" authorId="1" shapeId="0" xr:uid="{3321FE5B-3E02-4888-ADE1-798397142F46}">
      <text>
        <r>
          <rPr>
            <b/>
            <sz val="9"/>
            <color indexed="81"/>
            <rFont val="Tahoma"/>
            <family val="2"/>
          </rPr>
          <t>No permite decimales.
Acepta cero.
Se ingresa monto cuando el valor del campo Valor total de actos o actividades pagadas / Actos o actividades pagados en la importación por aduana de bienes tangibles a la tasa del 16% de IVA es mayor a cero.</t>
        </r>
      </text>
    </comment>
    <comment ref="I56" authorId="0" shapeId="0" xr:uid="{1E3F3FD3-93FC-4FD3-992F-815C7D94381C}">
      <text>
        <r>
          <rPr>
            <b/>
            <sz val="9"/>
            <color indexed="81"/>
            <rFont val="Tahoma"/>
            <family val="2"/>
          </rPr>
          <t>Es el tipo de proveedor o tercero a
reportar:
01 Sí
02 No</t>
        </r>
      </text>
    </comment>
    <comment ref="B61" authorId="0" shapeId="0" xr:uid="{3FDA2985-F440-48B6-8B0E-F0816D4CE926}">
      <text>
        <r>
          <rPr>
            <b/>
            <sz val="9"/>
            <color indexed="81"/>
            <rFont val="Tahoma"/>
            <family val="2"/>
          </rPr>
          <t>Valor  Descripción
   -------  --------------
   00  Seleccione...
   04  Proveedor Nacional 
   05  Proveedor Extranjero
   15  Proveedor Global</t>
        </r>
      </text>
    </comment>
    <comment ref="C61" authorId="0" shapeId="0" xr:uid="{F118E175-8695-4AFE-9B71-6616D8A1195F}">
      <text>
        <r>
          <rPr>
            <b/>
            <sz val="9"/>
            <color indexed="81"/>
            <rFont val="Tahoma"/>
            <family val="2"/>
          </rPr>
          <t>Valor  Descripción
   -------  --------------
   00  Seleccione...
   03  Prestación de Servicios Profesionales
   06  Arrendamiento  de Inmuebles
   85  Otros</t>
        </r>
      </text>
    </comment>
    <comment ref="D61" authorId="0" shapeId="0" xr:uid="{82BFFB7D-76D9-4DA5-958E-6C13C4201DCC}">
      <text>
        <r>
          <rPr>
            <b/>
            <sz val="9"/>
            <color indexed="81"/>
            <rFont val="Tahoma"/>
            <family val="2"/>
          </rPr>
          <t>Aplica solo cuando tipo de tercero sea igual a: 05</t>
        </r>
      </text>
    </comment>
    <comment ref="E61" authorId="0" shapeId="0" xr:uid="{EF5F1138-CAB6-423F-9CED-72DD041A2B0D}">
      <text>
        <r>
          <rPr>
            <b/>
            <sz val="9"/>
            <color indexed="81"/>
            <rFont val="Tahoma"/>
            <family val="2"/>
          </rPr>
          <t>Aplica solo cuando tipo de tercero sea igual a: 05</t>
        </r>
      </text>
    </comment>
    <comment ref="F61" authorId="0" shapeId="0" xr:uid="{1BAA7288-531D-4A23-8EE2-2A3EA7CE253B}">
      <text>
        <r>
          <rPr>
            <b/>
            <sz val="9"/>
            <color indexed="81"/>
            <rFont val="Tahoma"/>
            <family val="2"/>
          </rPr>
          <t>Obligatorio solo cuando exista valor en el campo NOMBRE DEL EXTRANJERO</t>
        </r>
      </text>
    </comment>
    <comment ref="G61" authorId="0" shapeId="0" xr:uid="{92E6371A-C52C-41D6-9BD0-42A3AE4F2903}">
      <text>
        <r>
          <rPr>
            <b/>
            <sz val="9"/>
            <color indexed="81"/>
            <rFont val="Tahoma"/>
            <family val="2"/>
          </rPr>
          <t>Obligatorio solo cuando exista valor en el campo NOMBRE DEL EXTRANJERO</t>
        </r>
      </text>
    </comment>
    <comment ref="B85" authorId="0" shapeId="0" xr:uid="{262C53D8-4FA3-439B-BA49-AED1A5E55048}">
      <text>
        <r>
          <rPr>
            <b/>
            <sz val="9"/>
            <color indexed="81"/>
            <rFont val="Tahoma"/>
            <family val="2"/>
          </rPr>
          <t>Valor  Descripción
   -------  --------------
   00  Seleccione...
   04  Proveedor Nacional 
   05  Proveedor Extranjero
   15  Proveedor Global</t>
        </r>
      </text>
    </comment>
    <comment ref="C85" authorId="0" shapeId="0" xr:uid="{DFB394AA-61C2-46B8-97B2-99FC530B8F8B}">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85" authorId="0" shapeId="0" xr:uid="{63680371-8BBB-46F9-A62C-A0EC7D24AB39}">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85" authorId="0" shapeId="0" xr:uid="{9B07777C-6534-4CED-93F3-A8747AF2995F}">
      <text>
        <r>
          <rPr>
            <b/>
            <sz val="9"/>
            <color indexed="81"/>
            <rFont val="Tahoma"/>
            <family val="2"/>
          </rPr>
          <t>No permite decimales.
Acepta cero.</t>
        </r>
      </text>
    </comment>
    <comment ref="F85" authorId="0" shapeId="0" xr:uid="{D5B134CA-307A-4696-83A9-767CFBD0EE57}">
      <text>
        <r>
          <rPr>
            <b/>
            <sz val="9"/>
            <color indexed="81"/>
            <rFont val="Tahoma"/>
            <family val="2"/>
          </rPr>
          <t>No permite decimales.
Acepta cero.</t>
        </r>
      </text>
    </comment>
    <comment ref="G85" authorId="0" shapeId="0" xr:uid="{125BBA94-8A95-4B91-86EF-0DE512B83EA5}">
      <text>
        <r>
          <rPr>
            <b/>
            <sz val="9"/>
            <color indexed="81"/>
            <rFont val="Tahoma"/>
            <family val="2"/>
          </rPr>
          <t>Es el tipo de proveedor o tercero a
reportar:
01 Sí
02 No</t>
        </r>
      </text>
    </comment>
    <comment ref="B108" authorId="0" shapeId="0" xr:uid="{E782AA3F-2EAE-469C-BEF2-54CBE7EC5C24}">
      <text>
        <r>
          <rPr>
            <b/>
            <sz val="9"/>
            <color indexed="81"/>
            <rFont val="Tahoma"/>
            <family val="2"/>
          </rPr>
          <t>Valor  Descripción
   -------  --------------
   00  Seleccione...
   04  Proveedor Nacional 
   05  Proveedor Extranjero
   15  Proveedor Global</t>
        </r>
      </text>
    </comment>
    <comment ref="C108" authorId="0" shapeId="0" xr:uid="{13617DA1-5377-4738-BE26-A668ACEF5CE8}">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108" authorId="0" shapeId="0" xr:uid="{E74DDD2C-4252-419C-8710-316C45C8708E}">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108" authorId="0" shapeId="0" xr:uid="{B9EAAE99-0662-4719-B619-BA34BF6EB3D9}">
      <text>
        <r>
          <rPr>
            <b/>
            <sz val="9"/>
            <color indexed="81"/>
            <rFont val="Tahoma"/>
            <family val="2"/>
          </rPr>
          <t>No permite decimales.
Acepta cero.</t>
        </r>
      </text>
    </comment>
    <comment ref="F108" authorId="1" shapeId="0" xr:uid="{CB9E0AA2-3CB3-4D9C-94B9-3657B46B736F}">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108" authorId="0" shapeId="0" xr:uid="{9D9AFB1C-B671-4D8E-AAD9-48B234178A4C}">
      <text>
        <r>
          <rPr>
            <b/>
            <sz val="9"/>
            <color indexed="81"/>
            <rFont val="Tahoma"/>
            <family val="2"/>
          </rPr>
          <t>Es el tipo de proveedor o tercero a
reportar:
01 Sí
02 No</t>
        </r>
      </text>
    </comment>
    <comment ref="B122" authorId="0" shapeId="0" xr:uid="{8DD1139B-7398-4F88-970B-DF0EF4843069}">
      <text>
        <r>
          <rPr>
            <b/>
            <sz val="9"/>
            <color indexed="81"/>
            <rFont val="Tahoma"/>
            <family val="2"/>
          </rPr>
          <t>Valor  Descripción
   -------  --------------
   00  Seleccione...
   04  Proveedor Nacional 
   05  Proveedor Extranjero
   15  Proveedor Global</t>
        </r>
      </text>
    </comment>
    <comment ref="C122" authorId="0" shapeId="0" xr:uid="{C57673C4-C607-4826-AFF1-66FD97AEB9AD}">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122" authorId="0" shapeId="0" xr:uid="{D9817420-6BF1-47FF-AAB1-D668ADEF371B}">
      <text>
        <r>
          <rPr>
            <b/>
            <sz val="9"/>
            <color indexed="81"/>
            <rFont val="Tahoma"/>
            <family val="2"/>
          </rPr>
          <t>Acepta caracteres especiales.
Acepta valores [a-z (incluso ñ) y &amp;].
Para los tipos de tercero nacional y global el campo se queda vacío.</t>
        </r>
      </text>
    </comment>
    <comment ref="E122" authorId="0" shapeId="0" xr:uid="{3127E79C-9E95-427C-8DEC-F0987E1D8C6E}">
      <text>
        <r>
          <rPr>
            <b/>
            <sz val="9"/>
            <color indexed="81"/>
            <rFont val="Tahoma"/>
            <family val="2"/>
          </rPr>
          <t>Acepta caracteres especiales.
Acepta valores [a-z (incluso ñ) y &amp;].
Para los tipos de tercero nacional y global el campo se queda vacío.</t>
        </r>
      </text>
    </comment>
    <comment ref="F122" authorId="0" shapeId="0" xr:uid="{DFFB0F83-B769-41AF-BB83-13A8594783BD}">
      <text>
        <r>
          <rPr>
            <b/>
            <sz val="9"/>
            <color indexed="81"/>
            <rFont val="Tahoma"/>
            <family val="2"/>
          </rPr>
          <t>Obligatorio para el tipo de tercero extranjero</t>
        </r>
      </text>
    </comment>
    <comment ref="G122" authorId="0" shapeId="0" xr:uid="{D280DD2F-7C2E-4ED9-B017-51CFCC7630B4}">
      <text>
        <r>
          <rPr>
            <b/>
            <sz val="9"/>
            <color indexed="81"/>
            <rFont val="Tahoma"/>
            <family val="2"/>
          </rPr>
          <t>No permite decimales.
Acepta cero.</t>
        </r>
      </text>
    </comment>
    <comment ref="H122" authorId="1" shapeId="0" xr:uid="{39E6C36E-3F3D-425B-BE88-5E02A59A5F20}">
      <text>
        <r>
          <rPr>
            <b/>
            <sz val="9"/>
            <color indexed="81"/>
            <rFont val="Tahoma"/>
            <family val="2"/>
          </rPr>
          <t>No permite decimales.
Acepta cero.
Se ingresa monto cuando el valor del campo Valor total de actos o actividades pagadas / Actos o actividades pagados en la importación de bienes intangibles
y servicios a la tasa del 16% de IVA es mayor a cero.</t>
        </r>
      </text>
    </comment>
    <comment ref="I122" authorId="0" shapeId="0" xr:uid="{FC3F359F-A3CF-49A9-BC5A-FE86F8B76F5B}">
      <text>
        <r>
          <rPr>
            <b/>
            <sz val="9"/>
            <color indexed="81"/>
            <rFont val="Tahoma"/>
            <family val="2"/>
          </rPr>
          <t>Es el tipo de proveedor o tercero a
reportar:
01 Sí
02 No</t>
        </r>
      </text>
    </comment>
    <comment ref="B127" authorId="0" shapeId="0" xr:uid="{3DF93A66-F711-4E05-8665-10391EF74F4D}">
      <text>
        <r>
          <rPr>
            <b/>
            <sz val="9"/>
            <color indexed="81"/>
            <rFont val="Tahoma"/>
            <family val="2"/>
          </rPr>
          <t>Valor  Descripción
   -------  --------------
   00  Seleccione...
   04  Proveedor Nacional 
   05  Proveedor Extranjero
   15  Proveedor Global</t>
        </r>
      </text>
    </comment>
    <comment ref="C127" authorId="0" shapeId="0" xr:uid="{421FA573-3291-465C-9B73-3ED8153947F7}">
      <text>
        <r>
          <rPr>
            <b/>
            <sz val="9"/>
            <color indexed="81"/>
            <rFont val="Tahoma"/>
            <family val="2"/>
          </rPr>
          <t>Valor  Descripción
   -------  --------------
   00  Seleccione...
   03  Prestación de Servicios Profesionales
   06  Arrendamiento  de Inmuebles
   85  Otros</t>
        </r>
      </text>
    </comment>
    <comment ref="D127" authorId="0" shapeId="0" xr:uid="{58681E1B-7775-45AF-A62D-4AC12E42A263}">
      <text>
        <r>
          <rPr>
            <b/>
            <sz val="9"/>
            <color indexed="81"/>
            <rFont val="Tahoma"/>
            <family val="2"/>
          </rPr>
          <t>Aplica solo cuando tipo de tercero sea igual a: 05</t>
        </r>
      </text>
    </comment>
    <comment ref="E127" authorId="0" shapeId="0" xr:uid="{CC3CDF3A-9F66-4B01-8523-6B24F3AC88C2}">
      <text>
        <r>
          <rPr>
            <b/>
            <sz val="9"/>
            <color indexed="81"/>
            <rFont val="Tahoma"/>
            <family val="2"/>
          </rPr>
          <t>Aplica solo cuando tipo de tercero sea igual a: 05</t>
        </r>
      </text>
    </comment>
    <comment ref="F127" authorId="0" shapeId="0" xr:uid="{89BE488F-DDC2-494A-A7B4-7FB0649D8110}">
      <text>
        <r>
          <rPr>
            <b/>
            <sz val="9"/>
            <color indexed="81"/>
            <rFont val="Tahoma"/>
            <family val="2"/>
          </rPr>
          <t>Obligatorio solo cuando exista valor en el campo NOMBRE DEL EXTRANJERO</t>
        </r>
      </text>
    </comment>
    <comment ref="G127" authorId="0" shapeId="0" xr:uid="{B600E4EB-EDA2-4584-9BA5-F6E5DFD0E095}">
      <text>
        <r>
          <rPr>
            <b/>
            <sz val="9"/>
            <color indexed="81"/>
            <rFont val="Tahoma"/>
            <family val="2"/>
          </rPr>
          <t>Obligatorio solo cuando exista valor en el campo NOMBRE DEL EXTRANJERO</t>
        </r>
      </text>
    </comment>
    <comment ref="B151" authorId="0" shapeId="0" xr:uid="{A3AF52BD-BF6B-47BF-A16A-637576E55C66}">
      <text>
        <r>
          <rPr>
            <b/>
            <sz val="9"/>
            <color indexed="81"/>
            <rFont val="Tahoma"/>
            <family val="2"/>
          </rPr>
          <t>Valor  Descripción
   -------  --------------
   00  Seleccione...
   04  Proveedor Nacional 
   05  Proveedor Extranjero
   15  Proveedor Global</t>
        </r>
      </text>
    </comment>
    <comment ref="C151" authorId="0" shapeId="0" xr:uid="{372586E8-2A62-4CEE-9CA1-D66F9F55BB95}">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151" authorId="0" shapeId="0" xr:uid="{2A9E44F5-A34D-4966-ADC0-1C58B0DCB812}">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151" authorId="0" shapeId="0" xr:uid="{89D08A33-5871-461F-8746-F9816D358F19}">
      <text>
        <r>
          <rPr>
            <b/>
            <sz val="9"/>
            <color indexed="81"/>
            <rFont val="Tahoma"/>
            <family val="2"/>
          </rPr>
          <t>No permite decimales.
Acepta cero.</t>
        </r>
      </text>
    </comment>
    <comment ref="F151" authorId="1" shapeId="0" xr:uid="{5EB26E3D-5F2C-4648-8D9E-4EDDC305B162}">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151" authorId="0" shapeId="0" xr:uid="{ED16CE50-77B6-4341-9B86-19FB8DFB1607}">
      <text>
        <r>
          <rPr>
            <b/>
            <sz val="9"/>
            <color indexed="81"/>
            <rFont val="Tahoma"/>
            <family val="2"/>
          </rPr>
          <t>Es el tipo de proveedor o tercero a
reportar:
01 Sí
02 No</t>
        </r>
      </text>
    </comment>
    <comment ref="B171" authorId="0" shapeId="0" xr:uid="{0EE087F4-CEF8-48A4-B389-CADDB3F48B4A}">
      <text>
        <r>
          <rPr>
            <b/>
            <sz val="9"/>
            <color indexed="81"/>
            <rFont val="Tahoma"/>
            <family val="2"/>
          </rPr>
          <t>Valor  Descripción
   -------  --------------
   00  Seleccione...
   04  Proveedor Nacional 
   05  Proveedor Extranjero
   15  Proveedor Global</t>
        </r>
      </text>
    </comment>
    <comment ref="C171" authorId="0" shapeId="0" xr:uid="{BB48F091-8FC6-460F-909A-A0588B01F895}">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171" authorId="0" shapeId="0" xr:uid="{B35A4DCA-7CC6-464A-A662-78138E706B36}">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171" authorId="0" shapeId="0" xr:uid="{B22C36A8-EB26-42DA-950C-35455EBDC70B}">
      <text>
        <r>
          <rPr>
            <b/>
            <sz val="9"/>
            <color indexed="81"/>
            <rFont val="Tahoma"/>
            <family val="2"/>
          </rPr>
          <t>No permite decimales.
Acepta cero.</t>
        </r>
      </text>
    </comment>
    <comment ref="F171" authorId="0" shapeId="0" xr:uid="{CCCE3F5B-01A7-4C7E-A2BB-328BA1AE3292}">
      <text>
        <r>
          <rPr>
            <b/>
            <sz val="9"/>
            <color indexed="81"/>
            <rFont val="Tahoma"/>
            <family val="2"/>
          </rPr>
          <t>No permite decimales.
Acepta cero.</t>
        </r>
      </text>
    </comment>
    <comment ref="G171" authorId="1" shapeId="0" xr:uid="{58C85444-744C-4E14-B4A9-62F1E7FB1386}">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H171" authorId="0" shapeId="0" xr:uid="{FD9E7100-51BA-4CDA-BED3-41B19A84DBD0}">
      <text>
        <r>
          <rPr>
            <b/>
            <sz val="9"/>
            <color indexed="81"/>
            <rFont val="Tahoma"/>
            <family val="2"/>
          </rPr>
          <t>Es el tipo de proveedor o tercero a
reportar:
01 Sí
02 No</t>
        </r>
      </text>
    </comment>
    <comment ref="B190" authorId="0" shapeId="0" xr:uid="{5A4B36E2-2770-4D72-B3A2-163FE7DE7035}">
      <text>
        <r>
          <rPr>
            <b/>
            <sz val="9"/>
            <color indexed="81"/>
            <rFont val="Tahoma"/>
            <family val="2"/>
          </rPr>
          <t>Valor  Descripción
   -------  --------------
   00  Seleccione...
   04  Proveedor Nacional 
   05  Proveedor Extranjero
   15  Proveedor Global</t>
        </r>
      </text>
    </comment>
    <comment ref="C190" authorId="0" shapeId="0" xr:uid="{D86DCCE1-B712-4FB7-B0C4-A8AAA6B3BFDE}">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190" authorId="0" shapeId="0" xr:uid="{C6C2A349-C445-41F7-888A-007BCAC540B7}">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190" authorId="0" shapeId="0" xr:uid="{C8F83DC3-D84D-48AC-AFCE-31933521A394}">
      <text>
        <r>
          <rPr>
            <b/>
            <sz val="9"/>
            <color indexed="81"/>
            <rFont val="Tahoma"/>
            <family val="2"/>
          </rPr>
          <t>No permite decimales.
Acepta cero.</t>
        </r>
      </text>
    </comment>
    <comment ref="F190" authorId="1" shapeId="0" xr:uid="{DBA20D46-0A36-4F8E-A861-086238FFDDA4}">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G190" authorId="0" shapeId="0" xr:uid="{338E82E9-9B7D-4FD3-B450-0E842DA26362}">
      <text>
        <r>
          <rPr>
            <b/>
            <sz val="9"/>
            <color indexed="81"/>
            <rFont val="Tahoma"/>
            <family val="2"/>
          </rPr>
          <t>No permite decimales.
Acepta cero.</t>
        </r>
      </text>
    </comment>
    <comment ref="H190" authorId="0" shapeId="0" xr:uid="{B308A348-527D-4EC9-88FC-7AC20F75CDC7}">
      <text>
        <r>
          <rPr>
            <b/>
            <sz val="9"/>
            <color indexed="81"/>
            <rFont val="Tahoma"/>
            <family val="2"/>
          </rPr>
          <t>Es el tipo de proveedor o tercero a
reportar:
01 Sí
02 No</t>
        </r>
      </text>
    </comment>
    <comment ref="B206" authorId="0" shapeId="0" xr:uid="{90EBAB59-C443-4E81-8848-14604CA31392}">
      <text>
        <r>
          <rPr>
            <b/>
            <sz val="9"/>
            <color indexed="81"/>
            <rFont val="Tahoma"/>
            <family val="2"/>
          </rPr>
          <t>No permite decimales.
Acepta cero.</t>
        </r>
      </text>
    </comment>
    <comment ref="C206" authorId="1" shapeId="0" xr:uid="{1A69893D-60CD-4BD6-BADE-CB5B8D695A73}">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D206" authorId="0" shapeId="0" xr:uid="{234D043B-9CB2-48B0-9329-52D7A0ACD8BE}">
      <text>
        <r>
          <rPr>
            <b/>
            <sz val="9"/>
            <color indexed="81"/>
            <rFont val="Tahoma"/>
            <family val="2"/>
          </rPr>
          <t>No permite decimales.
Acepta cero.</t>
        </r>
      </text>
    </comment>
  </commentList>
</comments>
</file>

<file path=xl/sharedStrings.xml><?xml version="1.0" encoding="utf-8"?>
<sst xmlns="http://schemas.openxmlformats.org/spreadsheetml/2006/main" count="404" uniqueCount="146">
  <si>
    <r>
      <rPr>
        <b/>
        <sz val="11"/>
        <color theme="1"/>
        <rFont val="Aptos Narrow"/>
        <family val="2"/>
        <scheme val="minor"/>
      </rPr>
      <t>Artículo 32 LIVA.</t>
    </r>
    <r>
      <rPr>
        <sz val="11"/>
        <color theme="1"/>
        <rFont val="Aptos Narrow"/>
        <family val="2"/>
        <scheme val="minor"/>
      </rPr>
      <t>- Los obligados al pago de este impuesto y las personas que realicen los actos o actividades a que se refiere el artículo 2o.-A tienen, además de las obligaciones señaladas en otros artículos de esta Ley, las siguientes:</t>
    </r>
  </si>
  <si>
    <t>V.	Expedir comprobantes fiscales por las retenciones del impuesto que se efectúen en los casos previstos en el artículo 1o.-A, y proporcionar mensualmente a las autoridades fiscales, a través de los medios y formatos electrónicos que señale el Servicio de Administración Tributaria, la información sobre las personas a las que les hubieren retenido el impuesto establecido en esta Ley, a más tardar el día 17 del mes inmediato posterior al que corresponda dicha información.</t>
  </si>
  <si>
    <t>VIII.	Proporcionar mensualmente a las autoridades fiscales, a través de los medios y formatos electrónicos que señale el Servicio de Administración Tributaria, la información correspondiente sobre el pago, retención, acreditamiento y traslado del impuesto al valor agregado en las operaciones con sus proveedores, desglosando el valor de los actos o actividades por tasa a la cual trasladó o le fue trasladado el impuesto al valor agregado, incluyendo actividades por las que el contribuyente no está obligado al pago, dicha información se presentará, a más tardar el día 17 del mes inmediato posterior al que corresponda dicha información.</t>
  </si>
  <si>
    <r>
      <rPr>
        <b/>
        <sz val="11"/>
        <color theme="1"/>
        <rFont val="Aptos Narrow"/>
        <family val="2"/>
        <scheme val="minor"/>
      </rPr>
      <t>Artículo 1o.-A LIVA</t>
    </r>
    <r>
      <rPr>
        <sz val="11"/>
        <color theme="1"/>
        <rFont val="Aptos Narrow"/>
        <family val="2"/>
        <scheme val="minor"/>
      </rPr>
      <t>.- Están obligados a efectuar la retención del impuesto que se les traslade, los contribuyentes que se ubiquen en alguno de los siguientes supuestos:
I. 	Sean instituciones de crédito que adquieran bienes mediante dación en pago o adjudicación judicial o fiduciaria.
II. 	Sean personas morales que:
a) 	Reciban servicios personales independientes, o usen o gocen temporalmente bienes, prestados u otorgados por personas físicas, respectivamente.
b) 	Adquieran desperdicios para ser utilizados como insumo de su actividad industrial o para su comercialización.
c) 	Reciban servicios de autotransporte terrestre de bienes, prestados por personas físicas  o morales.
d) 	Reciban servicios prestados por comisionistas, cuando éstos sean personas físicas.
III. 	Sean personas físicas o morales que adquieran bienes tangibles, o los usen o gocen temporalmente, que enajenen u otorguen residentes en el extranjero sin establecimiento permanente en el país.</t>
    </r>
  </si>
  <si>
    <t>Persona moral
Persona fìsica</t>
  </si>
  <si>
    <t>a
r</t>
  </si>
  <si>
    <t>a
a</t>
  </si>
  <si>
    <t>CFDI de honorarios</t>
  </si>
  <si>
    <t>Fecha</t>
  </si>
  <si>
    <t>Mètodo de pago</t>
  </si>
  <si>
    <t>PUE</t>
  </si>
  <si>
    <t>Importe</t>
  </si>
  <si>
    <t>IVA</t>
  </si>
  <si>
    <t>Retenciòn de ISR</t>
  </si>
  <si>
    <t>Retenciòn de IVA</t>
  </si>
  <si>
    <t>Total</t>
  </si>
  <si>
    <t>Contribuyente receptor</t>
  </si>
  <si>
    <t>Persona física</t>
  </si>
  <si>
    <t>Persona moral</t>
  </si>
  <si>
    <t>Artículo 32 LIVA</t>
  </si>
  <si>
    <t>Fracción VIII</t>
  </si>
  <si>
    <t>Fracción V (personas a las que se les realizó retención)</t>
  </si>
  <si>
    <t>Pago a proveedores</t>
  </si>
  <si>
    <t>Retención a proveedores</t>
  </si>
  <si>
    <t>IVA acreditable</t>
  </si>
  <si>
    <t>IVA trasladado</t>
  </si>
  <si>
    <t>Receptor</t>
  </si>
  <si>
    <t>a</t>
  </si>
  <si>
    <r>
      <rPr>
        <b/>
        <sz val="11"/>
        <color theme="1"/>
        <rFont val="Aptos Narrow"/>
        <family val="2"/>
        <scheme val="minor"/>
      </rPr>
      <t>Artículo 5o LIVA</t>
    </r>
    <r>
      <rPr>
        <sz val="11"/>
        <color theme="1"/>
        <rFont val="Aptos Narrow"/>
        <family val="2"/>
        <scheme val="minor"/>
      </rPr>
      <t>.- Para que sea acreditable el impuesto al valor agregado deberán reunirse los siguientes requisitos:
IV. 	Que tratándose del impuesto al valor agregado trasladado que se hubiese retenido conforme a los artículos 1o.-A y 18-J, fracción II, inciso a) de esta Ley, dicha retención se entere en los términos y plazos establecidos en la misma. El impuesto retenido y enterado, podrá ser acreditado en la declaración de pago mensual siguiente a la declaración en la que se haya efectuado el entero de la retención;</t>
    </r>
  </si>
  <si>
    <t>Campo 1</t>
  </si>
  <si>
    <t>Campo 2</t>
  </si>
  <si>
    <t>Campo 3</t>
  </si>
  <si>
    <t>Tipo de Tercero</t>
  </si>
  <si>
    <t>Tipo de Operación</t>
  </si>
  <si>
    <t>RFC</t>
  </si>
  <si>
    <t>Información del tercero</t>
  </si>
  <si>
    <t>04</t>
  </si>
  <si>
    <t>03</t>
  </si>
  <si>
    <t>MEMC890302KI8</t>
  </si>
  <si>
    <t>Campo 12</t>
  </si>
  <si>
    <t>Valor total de actos o actividades pagadas / Actos o actividades totales pagados a la tasa del 16% de IVA</t>
  </si>
  <si>
    <t>Valor de actos o actividades</t>
  </si>
  <si>
    <t>Campo 22</t>
  </si>
  <si>
    <t>Exclusivamente de actividades gravadas / Actos o actividades totales pagados a la tasa del 16% de IVA</t>
  </si>
  <si>
    <t>Campo 48</t>
  </si>
  <si>
    <t>IVA retenido por el contribuyente</t>
  </si>
  <si>
    <t>Campo 54</t>
  </si>
  <si>
    <t>Manifiesto que se dio efectos fiscales a los comprobantes que amparan las operaciones realizadas con el proveedor</t>
  </si>
  <si>
    <t>Datos adicionales</t>
  </si>
  <si>
    <t>01</t>
  </si>
  <si>
    <r>
      <rPr>
        <b/>
        <sz val="11"/>
        <color theme="1"/>
        <rFont val="Aptos Narrow"/>
        <family val="2"/>
        <scheme val="minor"/>
      </rPr>
      <t>Artículo 1o LIVA</t>
    </r>
    <r>
      <rPr>
        <sz val="11"/>
        <color theme="1"/>
        <rFont val="Aptos Narrow"/>
        <family val="2"/>
        <scheme val="minor"/>
      </rPr>
      <t>.- Están obligadas al pago del impuesto al valor agregado establecido en esta Ley, las personas físicas y las morales que, en territorio nacional, realicen los actos o actividades siguientes:
I.- 	Enajenen bienes.
II.- 	Presten servicios independientes.
III.- 	Otorguen el uso o goce temporal de bienes.
IV.- 	Importen bienes o servicios.</t>
    </r>
  </si>
  <si>
    <t>Compra de mercancía al proveedor extranjero X</t>
  </si>
  <si>
    <t>Moneda</t>
  </si>
  <si>
    <t>Crédito de 90 días</t>
  </si>
  <si>
    <t>Pedimento de importación</t>
  </si>
  <si>
    <t>A1</t>
  </si>
  <si>
    <t>Valor de la mercancía</t>
  </si>
  <si>
    <t>Fecha del pedimento</t>
  </si>
  <si>
    <t>Seguro</t>
  </si>
  <si>
    <t>Flete</t>
  </si>
  <si>
    <t>Otros incrementables</t>
  </si>
  <si>
    <t>DTA</t>
  </si>
  <si>
    <t>IGI</t>
  </si>
  <si>
    <t>IEPS</t>
  </si>
  <si>
    <t>Base del IVA</t>
  </si>
  <si>
    <t>r</t>
  </si>
  <si>
    <r>
      <rPr>
        <b/>
        <sz val="11"/>
        <color theme="1"/>
        <rFont val="Aptos Narrow"/>
        <family val="2"/>
        <scheme val="minor"/>
      </rPr>
      <t>Artículo 15 RLIVA.</t>
    </r>
    <r>
      <rPr>
        <sz val="11"/>
        <color theme="1"/>
        <rFont val="Aptos Narrow"/>
        <family val="2"/>
        <scheme val="minor"/>
      </rPr>
      <t xml:space="preserve"> Para los efectos de las disposiciones que establece la Ley en materia de acreditamiento, los contribuyentes podrán acreditar el impuesto efectivamente pagado en la aduana por la importación de bienes tangibles, aun cuando no se hubiera pagado el precio de los bienes importados.</t>
    </r>
  </si>
  <si>
    <t>USD</t>
  </si>
  <si>
    <t>05</t>
  </si>
  <si>
    <t>07</t>
  </si>
  <si>
    <t>Campo 4</t>
  </si>
  <si>
    <t>Campo 5</t>
  </si>
  <si>
    <t>Campo 6</t>
  </si>
  <si>
    <t xml:space="preserve"> Número de ID Fiscal</t>
  </si>
  <si>
    <t>Nombre del Extranjero</t>
  </si>
  <si>
    <t>País o jurisdicción de residencia fiscal</t>
  </si>
  <si>
    <t>ID5896</t>
  </si>
  <si>
    <t>ROBI</t>
  </si>
  <si>
    <t>USA</t>
  </si>
  <si>
    <t>Campo 14</t>
  </si>
  <si>
    <t>Valor total de actos o actividades pagadas / Actos o actividades pagados en la importación por aduana de bienestangiblesa la tasa del16% de IVA</t>
  </si>
  <si>
    <t>Campo 24</t>
  </si>
  <si>
    <t>Exclusivamente de actividades gravadas / Actos o actividades pagados en la importación por aduana de bienes tangibles a la tasa del 16% de IVA</t>
  </si>
  <si>
    <t xml:space="preserve">                                                          Número de ID Fiscal</t>
  </si>
  <si>
    <t>País de de residencia</t>
  </si>
  <si>
    <t>Campo 7</t>
  </si>
  <si>
    <t>Nacionalidad</t>
  </si>
  <si>
    <t>DEM</t>
  </si>
  <si>
    <t>85</t>
  </si>
  <si>
    <t>US</t>
  </si>
  <si>
    <t>Estados unidos</t>
  </si>
  <si>
    <t>Campo 16</t>
  </si>
  <si>
    <t>Valor de los actos o actividades pagados en la importación de bienes y servicios a la tasa del 15% ó 16%de IVA</t>
  </si>
  <si>
    <r>
      <rPr>
        <b/>
        <sz val="11"/>
        <color theme="1"/>
        <rFont val="Aptos Narrow"/>
        <family val="2"/>
        <scheme val="minor"/>
      </rPr>
      <t>Artículo 4o.-A LIVA.</t>
    </r>
    <r>
      <rPr>
        <sz val="11"/>
        <color theme="1"/>
        <rFont val="Aptos Narrow"/>
        <family val="2"/>
        <scheme val="minor"/>
      </rPr>
      <t xml:space="preserve"> Para los efectos de esta Ley, se entiende por actos o actividades no objeto del impuesto, aquéllos que el contribuyente no realiza en territorio nacional conforme a lo establecido en los artículos 10, 16 y 21 de este ordenamiento, así como aquéllos diferentes a los establecidos en el artículo 1o. de esta Ley realizados en territorio nacional, cuando en los casos mencionados el contribuyente obtenga ingresos o contraprestaciones, para cuya obtención realiza gastos e inversiones en los que le fue trasladado el impuesto al valor agregado o el que hubiera pagado con motivo de la importación.
Cuando en esta Ley se aluda al valor de los actos o actividades a que se refiere este artículo, dicho valor corresponderá al monto de los ingresos o contraprestaciones que obtenga el contribuyente por su realización en el mes de que se trate.</t>
    </r>
  </si>
  <si>
    <t>CFDI recibidos</t>
  </si>
  <si>
    <t>IMSS</t>
  </si>
  <si>
    <t>INFONAVIT</t>
  </si>
  <si>
    <t>Tenencia</t>
  </si>
  <si>
    <t>Impuesto sobre nóminas</t>
  </si>
  <si>
    <t>Clave de objeto</t>
  </si>
  <si>
    <r>
      <rPr>
        <b/>
        <sz val="11"/>
        <color theme="1"/>
        <rFont val="Aptos Narrow"/>
        <family val="2"/>
        <scheme val="minor"/>
      </rPr>
      <t>Artículo 5o LIVA</t>
    </r>
    <r>
      <rPr>
        <sz val="11"/>
        <color theme="1"/>
        <rFont val="Aptos Narrow"/>
        <family val="2"/>
        <scheme val="minor"/>
      </rPr>
      <t xml:space="preserve">.- Para que sea acreditable el impuesto al valor agregado deberán reunirse los siguientes requisitos:
II.	Que el impuesto al valor agregado haya sido trasladado expresamente al contribuyente y que conste por separado en los comprobantes fiscales a que se refiere la fracción III del artículo 32 de esta Ley. </t>
    </r>
    <r>
      <rPr>
        <b/>
        <sz val="11"/>
        <color rgb="FFC00000"/>
        <rFont val="Aptos Narrow"/>
        <family val="2"/>
        <scheme val="minor"/>
      </rPr>
      <t>Tratándose de importación de mercancías, el pedimento deberá estar a nombre del contribuyente y constar en éste el pago del impuesto al valor agregado correspondiente;</t>
    </r>
  </si>
  <si>
    <t>Método de pago</t>
  </si>
  <si>
    <t>Forma de pago</t>
  </si>
  <si>
    <t>02</t>
  </si>
  <si>
    <t>Asociado a actividades por las cuales se aplicó una proporción / Actos o actividades totales pagados a la tasa del 16% de IVA</t>
  </si>
  <si>
    <t>IVA no acreditable</t>
  </si>
  <si>
    <t>Gasolina</t>
  </si>
  <si>
    <t>Base</t>
  </si>
  <si>
    <t>Impuesto</t>
  </si>
  <si>
    <t>Tipo factor</t>
  </si>
  <si>
    <t>Tasa o cuota</t>
  </si>
  <si>
    <t>002</t>
  </si>
  <si>
    <t>Tasa</t>
  </si>
  <si>
    <r>
      <t xml:space="preserve">Las cuotas a que se refiere este artículo no computarán para el cálculo del impuesto al valor agregado.
</t>
    </r>
    <r>
      <rPr>
        <b/>
        <sz val="11"/>
        <color theme="1"/>
        <rFont val="Aptos Narrow"/>
        <family val="2"/>
        <scheme val="minor"/>
      </rPr>
      <t>Fundamento</t>
    </r>
    <r>
      <rPr>
        <sz val="11"/>
        <color theme="1"/>
        <rFont val="Aptos Narrow"/>
        <family val="2"/>
        <scheme val="minor"/>
      </rPr>
      <t>: Artículo 2-A quinto párrafo LIEPS</t>
    </r>
  </si>
  <si>
    <t>JBE980302KI8</t>
  </si>
  <si>
    <t>Pago al extranjero por el servicio de una plataforma</t>
  </si>
  <si>
    <r>
      <rPr>
        <b/>
        <sz val="11"/>
        <color theme="1"/>
        <rFont val="Aptos Narrow"/>
        <family val="2"/>
        <scheme val="minor"/>
      </rPr>
      <t>Artículo 24 LIVA</t>
    </r>
    <r>
      <rPr>
        <sz val="11"/>
        <color theme="1"/>
        <rFont val="Aptos Narrow"/>
        <family val="2"/>
        <scheme val="minor"/>
      </rPr>
      <t>.- Para los efectos de esta Ley, se considera importación de bienes o de servicios:
II.- 	La adquisición por personas residentes en el país de bienes intangibles enajenados por personas no residentes en él.
III.- 	El uso o goce temporal, en territorio nacional, de bienes intangibles proporcionados por personas no residentes en el país.
V.-  El aprovechamiento en territorio nacional de los servicios a que se refiere el artículo 14, cuando se presten por no residentes en el país. Esta fracción no es aplicable al transporte internacional.</t>
    </r>
  </si>
  <si>
    <r>
      <rPr>
        <b/>
        <sz val="11"/>
        <color theme="1"/>
        <rFont val="Aptos Narrow"/>
        <family val="2"/>
        <scheme val="minor"/>
      </rPr>
      <t>Artículo 50 RLIVA</t>
    </r>
    <r>
      <rPr>
        <sz val="11"/>
        <color theme="1"/>
        <rFont val="Aptos Narrow"/>
        <family val="2"/>
        <scheme val="minor"/>
      </rPr>
      <t>. Para los efectos de lo dispuesto en el artículo 24 de la Ley, los contribuyentes que importan bienes intangibles o servicios por los que deban pagar el impuesto, podrán efectuar el acreditamiento en los términos de la Ley en la misma declaración de pago mensual a que correspondan dichas importaciones.</t>
    </r>
  </si>
  <si>
    <t>Valor total de actos o actividades pagadas / Actos o actividades pagados en la importación de bienes
intangibles y servicios a la tasa del 16% de IVA</t>
  </si>
  <si>
    <t>Campo 26</t>
  </si>
  <si>
    <t>Exclusivamente de actividades gravadas / Actos o actividades pagados en la importación de bienes intangibles y servicios a la tasa del 16% de IVA</t>
  </si>
  <si>
    <t>CFDI recibido</t>
  </si>
  <si>
    <t>Nota: Se aplica la regla 2.7.1.39 RMF 2025</t>
  </si>
  <si>
    <r>
      <t xml:space="preserve">Opción para que en el CFDI se establezca como método de pago “Pago en una sola exhibición”
2.7.1.39.	</t>
    </r>
    <r>
      <rPr>
        <sz val="11"/>
        <color theme="1"/>
        <rFont val="Aptos Narrow"/>
        <family val="2"/>
        <scheme val="minor"/>
      </rPr>
      <t>Para los efectos de los artículos 29, párrafos primero, segundo, fracción VI y penúltimo, 29-A, primer párrafo, fracción VII, inciso b) del CFF, y las reglas 2.7.1.29., fracción II y 2.7.1.32., los contribuyentes que no reciban el pago del monto total del CFDI al momento de su expedición, podrán considerarlo como pagado en una sola exhibición para efectos de la facturación, siempre que:
I.	Se haya pactado o se estime que el monto total que ampare el comprobante se recibirá a más tardar el último día del mes de calendario en el cual se expidió el CFDI.
II.	Señalen en el CFDI como método de pago “PUE” (Pago en una sola exhibición) y cuál será la forma en que se recibirá dicho pago.
III.	Se realice efectivamente el pago de la totalidad de la contraprestación a más tardar en el plazo señalado en la fracción I de esta regla.
	En aquellos casos en que el pago se realice en una forma distinta a la que se señaló en el CFDI, el contribuyente cancelará el CFDI emitido por la operación y emitirá uno nuevo señalando como forma de pago la que efectivamente corresponda.
	En el caso de que la totalidad del pago de la operación que ampara el CFDI no se realice a más tardar el último día del mes en que se expidió este comprobante, el contribuyente cancelará el CFDI emitido por la operación y emitirá uno nuevo señalando como forma de pago “99” por definir y como método de pago “PPD” pago en parcialidades o diferido, relacionando el nuevo CFDI con el emitido originalmente como “Sustitución de los CFDI previos”, debiendo adicionalmente emitir por el pago o los pagos que efectivamente le realicen, el CFDI con complemento para recepción de pagos que corresponda de conformidad con las reglas 2.7.1.29. y 2.7.1.32.
	Tratándose de los integrantes del sector financiero que apliquen la facilidad contenida en esta regla, estos podrán considerar para efectos de lo señalado en la fracción I de la misma, incluso los pagos que reciban a más tardar el día 17 del mes inmediato siguiente a aquel en que se emitió el CFDI por el total de la operación, debiendo, en todo caso el receptor del CFDI realizar el acreditamiento del IVA e IEPS en el mes en que el impuesto trasladado haya sido efectivamente pagado.
	CFF 29, 29-A, RMF 2.7.1.29., 2.7.1.32.</t>
    </r>
  </si>
  <si>
    <t>Se devuelve mercancía</t>
  </si>
  <si>
    <t>Campo 13</t>
  </si>
  <si>
    <t>Devoluciones, descuentos y bonificaciones / Actos o actividades totales pagados a la tasa del 16% de
IVA</t>
  </si>
  <si>
    <t>Emisor</t>
  </si>
  <si>
    <t>CFDI de tipo ingreso recibido</t>
  </si>
  <si>
    <t>Toner</t>
  </si>
  <si>
    <t>Cerveza</t>
  </si>
  <si>
    <t>Limpiador de pisos</t>
  </si>
  <si>
    <t>Campo 37</t>
  </si>
  <si>
    <t>Asociado a actividades que no cumple con requisitos / Actos o actividades totales pagados a la tasa del 16% de IVA</t>
  </si>
  <si>
    <t>Persona física doctor</t>
  </si>
  <si>
    <t>CFDI</t>
  </si>
  <si>
    <t>Capacitación en el extranjero</t>
  </si>
  <si>
    <t>Objeto</t>
  </si>
  <si>
    <t>Cobro</t>
  </si>
  <si>
    <t>Consulta médica</t>
  </si>
  <si>
    <t>Exento</t>
  </si>
  <si>
    <t>Boleto de avión</t>
  </si>
  <si>
    <t>Renta</t>
  </si>
  <si>
    <t>Campo 23</t>
  </si>
  <si>
    <t>Campo 39</t>
  </si>
  <si>
    <t>Asociado a actividades no objeto / Actos o actividades totales pagados a la tasa del 16% de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</si>
</sst>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1"/>
      <color theme="1"/>
      <name val="Aptos Narrow"/>
      <family val="2"/>
      <scheme val="minor"/>
    </font>
    <font>
      <sz val="11"/>
      <color theme="1"/>
      <name val="Marlett"/>
      <charset val="2"/>
    </font>
    <font>
      <u/>
      <sz val="11"/>
      <color theme="10"/>
      <name val="Aptos Narrow"/>
      <family val="2"/>
      <scheme val="minor"/>
    </font>
    <font>
      <b/>
      <sz val="11"/>
      <color rgb="FFC00000"/>
      <name val="Aptos Narrow"/>
      <family val="2"/>
      <scheme val="minor"/>
    </font>
    <font>
      <b/>
      <sz val="11"/>
      <color indexed="12"/>
      <name val="Calibri"/>
      <family val="2"/>
    </font>
    <font>
      <b/>
      <u/>
      <sz val="11"/>
      <color rgb="FF0000FF"/>
      <name val="Aptos Narrow"/>
      <family val="2"/>
      <scheme val="minor"/>
    </font>
    <font>
      <sz val="10"/>
      <name val="Arial"/>
      <family val="2"/>
    </font>
    <font>
      <b/>
      <sz val="10"/>
      <name val="Arial"/>
      <family val="2"/>
    </font>
    <font>
      <b/>
      <sz val="9"/>
      <color indexed="81"/>
      <name val="Tahoma"/>
      <family val="2"/>
    </font>
    <font>
      <b/>
      <sz val="11"/>
      <color rgb="FF0000FF"/>
      <name val="Aptos Narrow"/>
      <family val="2"/>
      <scheme val="minor"/>
    </font>
    <font>
      <b/>
      <sz val="10"/>
      <color rgb="FFFFFF00"/>
      <name val="Arial"/>
      <family val="2"/>
    </font>
    <font>
      <b/>
      <sz val="11"/>
      <color theme="6" tint="-0.499984740745262"/>
      <name val="Aptos Narrow"/>
      <family val="2"/>
      <scheme val="minor"/>
    </font>
  </fonts>
  <fills count="25">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4" tint="0.59999389629810485"/>
        <bgColor indexed="64"/>
      </patternFill>
    </fill>
    <fill>
      <patternFill patternType="solid">
        <fgColor rgb="FFFFC000"/>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FFFFCC"/>
        <bgColor indexed="64"/>
      </patternFill>
    </fill>
    <fill>
      <patternFill patternType="solid">
        <fgColor rgb="FFCCCC00"/>
        <bgColor indexed="64"/>
      </patternFill>
    </fill>
    <fill>
      <patternFill patternType="solid">
        <fgColor rgb="FF66FF99"/>
        <bgColor indexed="64"/>
      </patternFill>
    </fill>
    <fill>
      <patternFill patternType="solid">
        <fgColor rgb="FFC00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3366FF"/>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C00000"/>
      </left>
      <right style="thin">
        <color rgb="FFC00000"/>
      </right>
      <top style="thin">
        <color rgb="FFC00000"/>
      </top>
      <bottom style="thin">
        <color rgb="FFC00000"/>
      </bottom>
      <diagonal/>
    </border>
    <border>
      <left style="thin">
        <color indexed="64"/>
      </left>
      <right style="thin">
        <color indexed="64"/>
      </right>
      <top/>
      <bottom style="thin">
        <color indexed="64"/>
      </bottom>
      <diagonal/>
    </border>
    <border>
      <left/>
      <right/>
      <top/>
      <bottom style="thin">
        <color rgb="FFC00000"/>
      </bottom>
      <diagonal/>
    </border>
    <border>
      <left style="thin">
        <color rgb="FFC00000"/>
      </left>
      <right style="thin">
        <color rgb="FFC00000"/>
      </right>
      <top/>
      <bottom style="thin">
        <color rgb="FFC00000"/>
      </bottom>
      <diagonal/>
    </border>
    <border>
      <left style="thin">
        <color rgb="FFC00000"/>
      </left>
      <right style="thin">
        <color rgb="FFC00000"/>
      </right>
      <top style="thin">
        <color rgb="FFC00000"/>
      </top>
      <bottom/>
      <diagonal/>
    </border>
  </borders>
  <cellStyleXfs count="3">
    <xf numFmtId="0" fontId="0" fillId="0" borderId="0"/>
    <xf numFmtId="0" fontId="3" fillId="0" borderId="0" applyNumberFormat="0" applyFill="0" applyBorder="0" applyAlignment="0" applyProtection="0"/>
    <xf numFmtId="0" fontId="7" fillId="0" borderId="0"/>
  </cellStyleXfs>
  <cellXfs count="76">
    <xf numFmtId="0" fontId="0" fillId="0" borderId="0" xfId="0"/>
    <xf numFmtId="0" fontId="0" fillId="0" borderId="1" xfId="0" applyBorder="1" applyAlignment="1">
      <alignment horizontal="justify"/>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0" fillId="0" borderId="2" xfId="0" applyBorder="1" applyAlignment="1">
      <alignment horizontal="justify" vertical="center"/>
    </xf>
    <xf numFmtId="14" fontId="0" fillId="0" borderId="0" xfId="0" applyNumberFormat="1"/>
    <xf numFmtId="4" fontId="0" fillId="0" borderId="0" xfId="0" applyNumberFormat="1"/>
    <xf numFmtId="0" fontId="1" fillId="0" borderId="0" xfId="0" applyFont="1"/>
    <xf numFmtId="4" fontId="1" fillId="0" borderId="0" xfId="0" applyNumberFormat="1" applyFont="1"/>
    <xf numFmtId="0" fontId="1" fillId="3" borderId="0" xfId="0" applyFont="1" applyFill="1" applyAlignment="1">
      <alignment horizontal="center" vertical="center"/>
    </xf>
    <xf numFmtId="0" fontId="1" fillId="4" borderId="1" xfId="0" applyFont="1" applyFill="1" applyBorder="1" applyAlignment="1">
      <alignment horizontal="center" vertical="center" wrapText="1"/>
    </xf>
    <xf numFmtId="0" fontId="1" fillId="6" borderId="0" xfId="0" applyFont="1" applyFill="1" applyAlignment="1">
      <alignment horizontal="center"/>
    </xf>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0" fillId="0" borderId="1" xfId="0" applyBorder="1"/>
    <xf numFmtId="0" fontId="0" fillId="8" borderId="1" xfId="0"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justify" wrapText="1"/>
    </xf>
    <xf numFmtId="4" fontId="0" fillId="0" borderId="1" xfId="0" applyNumberFormat="1" applyBorder="1"/>
    <xf numFmtId="4" fontId="4" fillId="0" borderId="1" xfId="0" applyNumberFormat="1" applyFont="1" applyBorder="1"/>
    <xf numFmtId="0" fontId="5" fillId="9" borderId="3" xfId="0" applyFont="1" applyFill="1" applyBorder="1" applyAlignment="1">
      <alignment horizontal="center"/>
    </xf>
    <xf numFmtId="0" fontId="8" fillId="7" borderId="4" xfId="2" applyFont="1" applyFill="1" applyBorder="1" applyAlignment="1">
      <alignment horizontal="center" vertical="center" wrapText="1"/>
    </xf>
    <xf numFmtId="0" fontId="1" fillId="10" borderId="5" xfId="0" applyFont="1" applyFill="1" applyBorder="1" applyAlignment="1">
      <alignment horizontal="center"/>
    </xf>
    <xf numFmtId="49" fontId="0" fillId="0" borderId="1" xfId="0" quotePrefix="1" applyNumberFormat="1" applyBorder="1"/>
    <xf numFmtId="0" fontId="5" fillId="7" borderId="3" xfId="0" applyFont="1" applyFill="1" applyBorder="1" applyAlignment="1">
      <alignment horizontal="center"/>
    </xf>
    <xf numFmtId="0" fontId="8" fillId="11" borderId="4" xfId="2" applyFont="1" applyFill="1" applyBorder="1" applyAlignment="1">
      <alignment horizontal="center" vertical="center" wrapText="1"/>
    </xf>
    <xf numFmtId="0" fontId="1" fillId="12" borderId="0" xfId="0" applyFont="1" applyFill="1"/>
    <xf numFmtId="0" fontId="5" fillId="13" borderId="3" xfId="0" applyFont="1" applyFill="1" applyBorder="1" applyAlignment="1">
      <alignment horizontal="center"/>
    </xf>
    <xf numFmtId="0" fontId="1" fillId="14" borderId="0" xfId="0" applyFont="1" applyFill="1" applyAlignment="1">
      <alignment horizontal="center" vertical="center"/>
    </xf>
    <xf numFmtId="0" fontId="5" fillId="15" borderId="3" xfId="0" applyFont="1" applyFill="1" applyBorder="1" applyAlignment="1">
      <alignment horizontal="center"/>
    </xf>
    <xf numFmtId="0" fontId="8" fillId="16" borderId="4" xfId="2" applyFont="1" applyFill="1" applyBorder="1" applyAlignment="1">
      <alignment horizontal="center" vertical="center" wrapText="1"/>
    </xf>
    <xf numFmtId="0" fontId="1" fillId="17" borderId="5" xfId="0" applyFont="1" applyFill="1" applyBorder="1" applyAlignment="1">
      <alignment horizontal="center" vertical="center"/>
    </xf>
    <xf numFmtId="0" fontId="10" fillId="16" borderId="4" xfId="1" applyFont="1" applyFill="1" applyBorder="1" applyAlignment="1">
      <alignment horizontal="center" vertical="center" wrapText="1"/>
    </xf>
    <xf numFmtId="0" fontId="0" fillId="0" borderId="0" xfId="0" quotePrefix="1"/>
    <xf numFmtId="0" fontId="0" fillId="0" borderId="1" xfId="0" quotePrefix="1" applyBorder="1"/>
    <xf numFmtId="0" fontId="0" fillId="18" borderId="0" xfId="0" applyFill="1" applyAlignment="1">
      <alignment horizontal="center"/>
    </xf>
    <xf numFmtId="0" fontId="5" fillId="9" borderId="6" xfId="0" applyFont="1" applyFill="1" applyBorder="1" applyAlignment="1">
      <alignment horizontal="center"/>
    </xf>
    <xf numFmtId="0" fontId="1" fillId="10" borderId="1" xfId="0" applyFont="1" applyFill="1" applyBorder="1" applyAlignment="1">
      <alignment horizontal="center"/>
    </xf>
    <xf numFmtId="0" fontId="8" fillId="2" borderId="4" xfId="2" applyFont="1" applyFill="1" applyBorder="1" applyAlignment="1">
      <alignment horizontal="center" vertical="center" wrapText="1"/>
    </xf>
    <xf numFmtId="0" fontId="5" fillId="7" borderId="6" xfId="0" applyFont="1" applyFill="1" applyBorder="1" applyAlignment="1">
      <alignment horizontal="center"/>
    </xf>
    <xf numFmtId="0" fontId="1" fillId="13" borderId="1" xfId="0" applyFont="1" applyFill="1" applyBorder="1" applyAlignment="1">
      <alignment horizontal="center"/>
    </xf>
    <xf numFmtId="0" fontId="1" fillId="12" borderId="0" xfId="0" applyFont="1" applyFill="1" applyAlignment="1">
      <alignment horizontal="center"/>
    </xf>
    <xf numFmtId="3" fontId="0" fillId="0" borderId="1" xfId="0" applyNumberFormat="1" applyBorder="1"/>
    <xf numFmtId="0" fontId="5" fillId="13" borderId="6" xfId="0" applyFont="1" applyFill="1" applyBorder="1" applyAlignment="1">
      <alignment horizontal="center"/>
    </xf>
    <xf numFmtId="0" fontId="1" fillId="12" borderId="1" xfId="0" applyFont="1" applyFill="1" applyBorder="1" applyAlignment="1">
      <alignment horizontal="center"/>
    </xf>
    <xf numFmtId="0" fontId="5" fillId="15" borderId="6" xfId="0" applyFont="1" applyFill="1" applyBorder="1" applyAlignment="1">
      <alignment horizontal="center"/>
    </xf>
    <xf numFmtId="0" fontId="0" fillId="0" borderId="1" xfId="0" quotePrefix="1" applyFill="1" applyBorder="1"/>
    <xf numFmtId="0" fontId="1" fillId="19" borderId="1" xfId="0" applyFont="1" applyFill="1" applyBorder="1" applyAlignment="1">
      <alignment horizontal="center"/>
    </xf>
    <xf numFmtId="0" fontId="6" fillId="7" borderId="4" xfId="1" applyFont="1" applyFill="1" applyBorder="1" applyAlignment="1" applyProtection="1">
      <alignment horizontal="center" vertical="center" wrapText="1"/>
    </xf>
    <xf numFmtId="0" fontId="0" fillId="0" borderId="1" xfId="0" applyFill="1" applyBorder="1"/>
    <xf numFmtId="0" fontId="1" fillId="2" borderId="1" xfId="0" applyFont="1" applyFill="1" applyBorder="1" applyAlignment="1">
      <alignment horizontal="center"/>
    </xf>
    <xf numFmtId="0" fontId="0" fillId="0" borderId="1" xfId="0" quotePrefix="1" applyBorder="1" applyAlignment="1">
      <alignment horizontal="center" vertical="center"/>
    </xf>
    <xf numFmtId="0" fontId="0" fillId="18" borderId="0" xfId="0" applyFill="1"/>
    <xf numFmtId="0" fontId="5" fillId="20" borderId="3" xfId="0" applyFont="1" applyFill="1" applyBorder="1" applyAlignment="1">
      <alignment horizontal="center"/>
    </xf>
    <xf numFmtId="0" fontId="1" fillId="6" borderId="0" xfId="0" applyFont="1" applyFill="1" applyAlignment="1">
      <alignment horizontal="center" vertical="center"/>
    </xf>
    <xf numFmtId="0" fontId="5" fillId="22" borderId="7" xfId="0" applyFont="1" applyFill="1" applyBorder="1" applyAlignment="1">
      <alignment horizontal="center" vertical="center" wrapText="1"/>
    </xf>
    <xf numFmtId="0" fontId="11" fillId="21" borderId="4" xfId="2" applyFont="1" applyFill="1" applyBorder="1" applyAlignment="1">
      <alignment horizontal="center" vertical="center" wrapText="1"/>
    </xf>
    <xf numFmtId="0" fontId="1" fillId="22" borderId="1" xfId="0" applyFont="1" applyFill="1" applyBorder="1" applyAlignment="1">
      <alignment horizontal="center" vertical="center" wrapText="1"/>
    </xf>
    <xf numFmtId="0" fontId="1" fillId="0" borderId="1" xfId="0" applyFont="1" applyBorder="1" applyAlignment="1">
      <alignment horizontal="justify" wrapText="1"/>
    </xf>
    <xf numFmtId="0" fontId="1" fillId="0" borderId="1" xfId="0" applyFont="1" applyBorder="1" applyAlignment="1">
      <alignment horizontal="justify"/>
    </xf>
    <xf numFmtId="14" fontId="0" fillId="0" borderId="0" xfId="0" quotePrefix="1" applyNumberFormat="1"/>
    <xf numFmtId="0" fontId="1" fillId="12" borderId="5" xfId="0" applyFont="1" applyFill="1" applyBorder="1" applyAlignment="1">
      <alignment horizontal="center"/>
    </xf>
    <xf numFmtId="0" fontId="12" fillId="0" borderId="0" xfId="0" applyFont="1"/>
    <xf numFmtId="0" fontId="1" fillId="4" borderId="1" xfId="0" applyFont="1" applyFill="1" applyBorder="1" applyAlignment="1">
      <alignment horizontal="center" vertical="center"/>
    </xf>
    <xf numFmtId="4" fontId="1" fillId="0" borderId="1" xfId="0" applyNumberFormat="1" applyFont="1" applyBorder="1"/>
    <xf numFmtId="0" fontId="1" fillId="23" borderId="1" xfId="0" applyFont="1" applyFill="1" applyBorder="1" applyAlignment="1">
      <alignment horizontal="center" vertical="center"/>
    </xf>
    <xf numFmtId="0" fontId="5" fillId="20" borderId="6" xfId="0" applyFont="1" applyFill="1" applyBorder="1" applyAlignment="1">
      <alignment horizontal="center"/>
    </xf>
    <xf numFmtId="0" fontId="1" fillId="12" borderId="1" xfId="0" applyFont="1" applyFill="1" applyBorder="1"/>
    <xf numFmtId="0" fontId="1" fillId="14" borderId="1" xfId="0" applyFont="1" applyFill="1" applyBorder="1" applyAlignment="1">
      <alignment horizontal="center" vertical="center"/>
    </xf>
    <xf numFmtId="0" fontId="1" fillId="6" borderId="1" xfId="0" applyFont="1" applyFill="1" applyBorder="1" applyAlignment="1">
      <alignment horizontal="center" vertical="center"/>
    </xf>
    <xf numFmtId="0" fontId="0" fillId="24" borderId="1" xfId="0" applyFill="1" applyBorder="1"/>
    <xf numFmtId="0" fontId="0" fillId="24" borderId="1" xfId="0" quotePrefix="1" applyFill="1" applyBorder="1"/>
    <xf numFmtId="4" fontId="0" fillId="0" borderId="0" xfId="0" quotePrefix="1" applyNumberFormat="1"/>
    <xf numFmtId="0" fontId="1" fillId="23" borderId="1" xfId="0" applyFont="1" applyFill="1" applyBorder="1"/>
  </cellXfs>
  <cellStyles count="3">
    <cellStyle name="Hipervínculo" xfId="1" builtinId="8"/>
    <cellStyle name="Normal" xfId="0" builtinId="0"/>
    <cellStyle name="Normal 2" xfId="2" xr:uid="{82BBB49C-5F7F-4C49-A6A6-076F1AF83ADE}"/>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C29C-9583-4807-940C-C0D3C2BD490E}">
  <sheetPr codeName="Hoja1"/>
  <dimension ref="B4:J7"/>
  <sheetViews>
    <sheetView showGridLines="0" topLeftCell="A5" zoomScale="150" zoomScaleNormal="150" workbookViewId="0">
      <selection activeCell="B6" sqref="B6:H6"/>
    </sheetView>
  </sheetViews>
  <sheetFormatPr baseColWidth="10" defaultRowHeight="15" x14ac:dyDescent="0.25"/>
  <cols>
    <col min="1" max="1" width="7.140625" customWidth="1"/>
    <col min="9" max="9" width="16.7109375" customWidth="1"/>
  </cols>
  <sheetData>
    <row r="4" spans="2:10" ht="36.75" customHeight="1" x14ac:dyDescent="0.25">
      <c r="B4" s="3" t="s">
        <v>0</v>
      </c>
      <c r="C4" s="3"/>
      <c r="D4" s="3"/>
      <c r="E4" s="3"/>
      <c r="F4" s="3"/>
      <c r="G4" s="3"/>
      <c r="H4" s="3"/>
      <c r="I4" s="3"/>
      <c r="J4" s="3"/>
    </row>
    <row r="5" spans="2:10" ht="91.5" customHeight="1" x14ac:dyDescent="0.25">
      <c r="B5" s="1" t="s">
        <v>1</v>
      </c>
      <c r="C5" s="1"/>
      <c r="D5" s="1"/>
      <c r="E5" s="1"/>
      <c r="F5" s="1"/>
      <c r="G5" s="1"/>
      <c r="H5" s="1"/>
      <c r="I5" s="4" t="s">
        <v>4</v>
      </c>
      <c r="J5" s="5" t="s">
        <v>5</v>
      </c>
    </row>
    <row r="6" spans="2:10" ht="128.25" customHeight="1" x14ac:dyDescent="0.25">
      <c r="B6" s="6" t="s">
        <v>2</v>
      </c>
      <c r="C6" s="6"/>
      <c r="D6" s="6"/>
      <c r="E6" s="6"/>
      <c r="F6" s="6"/>
      <c r="G6" s="6"/>
      <c r="H6" s="6"/>
      <c r="I6" s="4" t="s">
        <v>4</v>
      </c>
      <c r="J6" s="5" t="s">
        <v>6</v>
      </c>
    </row>
    <row r="7" spans="2:10" ht="175.5" customHeight="1" x14ac:dyDescent="0.25">
      <c r="B7" s="2" t="s">
        <v>3</v>
      </c>
      <c r="C7" s="3"/>
      <c r="D7" s="3"/>
      <c r="E7" s="3"/>
      <c r="F7" s="3"/>
      <c r="G7" s="3"/>
      <c r="H7" s="3"/>
      <c r="I7" s="3"/>
      <c r="J7" s="3"/>
    </row>
  </sheetData>
  <mergeCells count="4">
    <mergeCell ref="B4:J4"/>
    <mergeCell ref="B5:H5"/>
    <mergeCell ref="B6:H6"/>
    <mergeCell ref="B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63146-28AC-4482-8F13-34E1622438DE}">
  <dimension ref="A2:K207"/>
  <sheetViews>
    <sheetView showGridLines="0" tabSelected="1" zoomScale="120" zoomScaleNormal="120" workbookViewId="0">
      <selection activeCell="D204" sqref="D204"/>
    </sheetView>
  </sheetViews>
  <sheetFormatPr baseColWidth="10" defaultRowHeight="15" x14ac:dyDescent="0.25"/>
  <cols>
    <col min="1" max="1" width="11.42578125" customWidth="1"/>
    <col min="2" max="2" width="27.85546875" customWidth="1"/>
    <col min="3" max="3" width="26.85546875" customWidth="1"/>
    <col min="4" max="4" width="17.7109375" customWidth="1"/>
    <col min="5" max="5" width="27.5703125" customWidth="1"/>
    <col min="6" max="6" width="21.140625" customWidth="1"/>
    <col min="7" max="7" width="27.28515625" customWidth="1"/>
    <col min="8" max="8" width="25.5703125" customWidth="1"/>
    <col min="9" max="9" width="24" customWidth="1"/>
  </cols>
  <sheetData>
    <row r="2" spans="2:7" x14ac:dyDescent="0.25">
      <c r="C2" s="13" t="s">
        <v>19</v>
      </c>
      <c r="D2" s="13"/>
      <c r="E2" s="13"/>
      <c r="F2" s="13"/>
      <c r="G2" s="13"/>
    </row>
    <row r="3" spans="2:7" x14ac:dyDescent="0.25">
      <c r="D3" s="11" t="s">
        <v>20</v>
      </c>
      <c r="E3" s="11"/>
      <c r="F3" s="11"/>
      <c r="G3" s="11"/>
    </row>
    <row r="4" spans="2:7" ht="30" x14ac:dyDescent="0.25">
      <c r="B4" s="15" t="s">
        <v>16</v>
      </c>
      <c r="C4" s="14" t="s">
        <v>21</v>
      </c>
      <c r="D4" s="12" t="s">
        <v>22</v>
      </c>
      <c r="E4" s="12" t="s">
        <v>23</v>
      </c>
      <c r="F4" s="12" t="s">
        <v>24</v>
      </c>
      <c r="G4" s="12" t="s">
        <v>25</v>
      </c>
    </row>
    <row r="5" spans="2:7" x14ac:dyDescent="0.25">
      <c r="B5" s="16" t="s">
        <v>17</v>
      </c>
      <c r="C5" s="17"/>
      <c r="D5" s="17"/>
      <c r="E5" s="17"/>
      <c r="F5" s="17"/>
      <c r="G5" s="17"/>
    </row>
    <row r="6" spans="2:7" x14ac:dyDescent="0.25">
      <c r="B6" s="16" t="s">
        <v>18</v>
      </c>
      <c r="C6" s="18" t="s">
        <v>27</v>
      </c>
      <c r="D6" s="18" t="s">
        <v>27</v>
      </c>
      <c r="E6" s="18" t="s">
        <v>27</v>
      </c>
      <c r="F6" s="18" t="s">
        <v>27</v>
      </c>
      <c r="G6" s="18" t="s">
        <v>27</v>
      </c>
    </row>
    <row r="8" spans="2:7" x14ac:dyDescent="0.25">
      <c r="B8" t="s">
        <v>26</v>
      </c>
      <c r="C8" t="s">
        <v>18</v>
      </c>
    </row>
    <row r="9" spans="2:7" x14ac:dyDescent="0.25">
      <c r="B9" t="s">
        <v>7</v>
      </c>
    </row>
    <row r="10" spans="2:7" x14ac:dyDescent="0.25">
      <c r="B10" t="s">
        <v>8</v>
      </c>
      <c r="C10" s="7">
        <v>45694</v>
      </c>
    </row>
    <row r="11" spans="2:7" x14ac:dyDescent="0.25">
      <c r="B11" t="s">
        <v>9</v>
      </c>
      <c r="C11" t="s">
        <v>10</v>
      </c>
      <c r="E11" s="9" t="s">
        <v>24</v>
      </c>
    </row>
    <row r="12" spans="2:7" x14ac:dyDescent="0.25">
      <c r="B12" t="s">
        <v>11</v>
      </c>
      <c r="C12" s="8">
        <v>20000</v>
      </c>
      <c r="E12" s="21">
        <f>C13-C15</f>
        <v>1066.6599999999999</v>
      </c>
    </row>
    <row r="13" spans="2:7" x14ac:dyDescent="0.25">
      <c r="B13" t="s">
        <v>12</v>
      </c>
      <c r="C13" s="8">
        <f>C12*0.16</f>
        <v>3200</v>
      </c>
    </row>
    <row r="14" spans="2:7" x14ac:dyDescent="0.25">
      <c r="B14" t="s">
        <v>13</v>
      </c>
      <c r="C14" s="8">
        <f>C12*0.1</f>
        <v>2000</v>
      </c>
    </row>
    <row r="15" spans="2:7" x14ac:dyDescent="0.25">
      <c r="B15" t="s">
        <v>14</v>
      </c>
      <c r="C15" s="8">
        <f>C12*0.106667</f>
        <v>2133.34</v>
      </c>
    </row>
    <row r="16" spans="2:7" x14ac:dyDescent="0.25">
      <c r="B16" s="9" t="s">
        <v>15</v>
      </c>
      <c r="C16" s="10">
        <f>C12+C13-C14-C15</f>
        <v>19066.66</v>
      </c>
    </row>
    <row r="18" spans="1:11" ht="95.25" customHeight="1" x14ac:dyDescent="0.25">
      <c r="B18" s="2" t="s">
        <v>28</v>
      </c>
      <c r="C18" s="3"/>
      <c r="D18" s="3"/>
      <c r="E18" s="3"/>
      <c r="F18" s="3"/>
      <c r="G18" s="3"/>
    </row>
    <row r="20" spans="1:11" x14ac:dyDescent="0.25">
      <c r="B20" s="24" t="s">
        <v>35</v>
      </c>
      <c r="C20" s="24"/>
      <c r="D20" s="24"/>
      <c r="E20" s="28" t="s">
        <v>41</v>
      </c>
      <c r="F20" s="30" t="s">
        <v>24</v>
      </c>
      <c r="G20" s="33" t="s">
        <v>48</v>
      </c>
      <c r="H20" s="33"/>
    </row>
    <row r="21" spans="1:11" x14ac:dyDescent="0.25">
      <c r="B21" s="22" t="s">
        <v>29</v>
      </c>
      <c r="C21" s="22" t="s">
        <v>30</v>
      </c>
      <c r="D21" s="22" t="s">
        <v>31</v>
      </c>
      <c r="E21" s="26" t="s">
        <v>39</v>
      </c>
      <c r="F21" s="29" t="s">
        <v>42</v>
      </c>
      <c r="G21" s="31" t="s">
        <v>44</v>
      </c>
      <c r="H21" s="31" t="s">
        <v>46</v>
      </c>
    </row>
    <row r="22" spans="1:11" ht="107.25" customHeight="1" x14ac:dyDescent="0.25">
      <c r="B22" s="23" t="s">
        <v>32</v>
      </c>
      <c r="C22" s="23" t="s">
        <v>33</v>
      </c>
      <c r="D22" s="23" t="s">
        <v>34</v>
      </c>
      <c r="E22" s="27" t="s">
        <v>40</v>
      </c>
      <c r="F22" s="27" t="s">
        <v>43</v>
      </c>
      <c r="G22" s="32" t="s">
        <v>45</v>
      </c>
      <c r="H22" s="34" t="s">
        <v>47</v>
      </c>
    </row>
    <row r="23" spans="1:11" x14ac:dyDescent="0.25">
      <c r="B23" s="25" t="s">
        <v>36</v>
      </c>
      <c r="C23" s="25" t="s">
        <v>37</v>
      </c>
      <c r="D23" s="16" t="s">
        <v>38</v>
      </c>
      <c r="E23" s="20">
        <f>C12</f>
        <v>20000</v>
      </c>
      <c r="F23" s="20">
        <f>C13</f>
        <v>3200</v>
      </c>
      <c r="G23" s="20">
        <f>ROUND(C15,0)</f>
        <v>2133</v>
      </c>
      <c r="H23" s="36" t="s">
        <v>49</v>
      </c>
    </row>
    <row r="25" spans="1:11" x14ac:dyDescent="0.25">
      <c r="A25" s="37"/>
      <c r="B25" s="37"/>
      <c r="C25" s="37"/>
      <c r="D25" s="37"/>
      <c r="E25" s="37"/>
      <c r="F25" s="37"/>
      <c r="G25" s="37"/>
      <c r="H25" s="37"/>
      <c r="I25" s="37"/>
      <c r="J25" s="37"/>
      <c r="K25" s="37"/>
    </row>
    <row r="27" spans="1:11" ht="109.5" customHeight="1" x14ac:dyDescent="0.25">
      <c r="B27" s="19" t="s">
        <v>50</v>
      </c>
      <c r="C27" s="1"/>
      <c r="D27" s="1"/>
      <c r="E27" s="1"/>
      <c r="F27" s="1"/>
      <c r="G27" s="1"/>
      <c r="H27" s="1"/>
    </row>
    <row r="29" spans="1:11" x14ac:dyDescent="0.25">
      <c r="C29" s="13" t="s">
        <v>19</v>
      </c>
      <c r="D29" s="13"/>
      <c r="E29" s="13"/>
      <c r="F29" s="13"/>
      <c r="G29" s="13"/>
    </row>
    <row r="30" spans="1:11" x14ac:dyDescent="0.25">
      <c r="D30" s="11" t="s">
        <v>20</v>
      </c>
      <c r="E30" s="11"/>
      <c r="F30" s="11"/>
      <c r="G30" s="11"/>
    </row>
    <row r="31" spans="1:11" ht="30" x14ac:dyDescent="0.25">
      <c r="B31" s="15" t="s">
        <v>16</v>
      </c>
      <c r="C31" s="14" t="s">
        <v>21</v>
      </c>
      <c r="D31" s="12" t="s">
        <v>22</v>
      </c>
      <c r="E31" s="12" t="s">
        <v>23</v>
      </c>
      <c r="F31" s="12" t="s">
        <v>24</v>
      </c>
      <c r="G31" s="12" t="s">
        <v>25</v>
      </c>
    </row>
    <row r="32" spans="1:11" x14ac:dyDescent="0.25">
      <c r="B32" s="16" t="s">
        <v>17</v>
      </c>
      <c r="C32" s="17"/>
      <c r="D32" s="17"/>
      <c r="E32" s="17"/>
      <c r="F32" s="17"/>
      <c r="G32" s="17"/>
    </row>
    <row r="33" spans="2:7" x14ac:dyDescent="0.25">
      <c r="B33" s="16" t="s">
        <v>18</v>
      </c>
      <c r="C33" s="18" t="s">
        <v>65</v>
      </c>
      <c r="D33" s="18" t="s">
        <v>27</v>
      </c>
      <c r="E33" s="18" t="s">
        <v>27</v>
      </c>
      <c r="F33" s="18" t="s">
        <v>27</v>
      </c>
      <c r="G33" s="18" t="s">
        <v>27</v>
      </c>
    </row>
    <row r="35" spans="2:7" x14ac:dyDescent="0.25">
      <c r="B35" t="s">
        <v>51</v>
      </c>
    </row>
    <row r="36" spans="2:7" ht="15" customHeight="1" x14ac:dyDescent="0.25">
      <c r="B36" t="s">
        <v>11</v>
      </c>
      <c r="C36" s="8">
        <v>75000</v>
      </c>
      <c r="E36" s="19" t="s">
        <v>66</v>
      </c>
      <c r="F36" s="19"/>
      <c r="G36" s="19"/>
    </row>
    <row r="37" spans="2:7" x14ac:dyDescent="0.25">
      <c r="B37" t="s">
        <v>52</v>
      </c>
      <c r="C37" t="s">
        <v>67</v>
      </c>
      <c r="E37" s="19"/>
      <c r="F37" s="19"/>
      <c r="G37" s="19"/>
    </row>
    <row r="38" spans="2:7" x14ac:dyDescent="0.25">
      <c r="B38" t="s">
        <v>53</v>
      </c>
      <c r="E38" s="19"/>
      <c r="F38" s="19"/>
      <c r="G38" s="19"/>
    </row>
    <row r="39" spans="2:7" x14ac:dyDescent="0.25">
      <c r="B39" t="s">
        <v>8</v>
      </c>
      <c r="C39" s="7">
        <v>45664</v>
      </c>
      <c r="E39" s="19"/>
      <c r="F39" s="19"/>
      <c r="G39" s="19"/>
    </row>
    <row r="40" spans="2:7" x14ac:dyDescent="0.25">
      <c r="B40" t="s">
        <v>57</v>
      </c>
      <c r="C40" s="7">
        <v>45706</v>
      </c>
    </row>
    <row r="41" spans="2:7" x14ac:dyDescent="0.25">
      <c r="B41" t="s">
        <v>54</v>
      </c>
      <c r="C41" t="s">
        <v>55</v>
      </c>
    </row>
    <row r="43" spans="2:7" x14ac:dyDescent="0.25">
      <c r="B43" t="s">
        <v>56</v>
      </c>
      <c r="C43" s="8">
        <f>C36*19.8563</f>
        <v>1489222.5</v>
      </c>
      <c r="E43" s="2" t="s">
        <v>100</v>
      </c>
      <c r="F43" s="3"/>
      <c r="G43" s="3"/>
    </row>
    <row r="44" spans="2:7" x14ac:dyDescent="0.25">
      <c r="B44" t="s">
        <v>58</v>
      </c>
      <c r="C44" s="8">
        <v>98000</v>
      </c>
      <c r="E44" s="3"/>
      <c r="F44" s="3"/>
      <c r="G44" s="3"/>
    </row>
    <row r="45" spans="2:7" x14ac:dyDescent="0.25">
      <c r="B45" t="s">
        <v>59</v>
      </c>
      <c r="C45" s="8">
        <v>125000</v>
      </c>
      <c r="E45" s="3"/>
      <c r="F45" s="3"/>
      <c r="G45" s="3"/>
    </row>
    <row r="46" spans="2:7" x14ac:dyDescent="0.25">
      <c r="B46" t="s">
        <v>60</v>
      </c>
      <c r="C46" s="8">
        <v>6000</v>
      </c>
      <c r="E46" s="3"/>
      <c r="F46" s="3"/>
      <c r="G46" s="3"/>
    </row>
    <row r="47" spans="2:7" x14ac:dyDescent="0.25">
      <c r="B47" t="s">
        <v>61</v>
      </c>
      <c r="C47" s="8">
        <f>C43*0.008</f>
        <v>11913.78</v>
      </c>
      <c r="E47" s="3"/>
      <c r="F47" s="3"/>
      <c r="G47" s="3"/>
    </row>
    <row r="48" spans="2:7" x14ac:dyDescent="0.25">
      <c r="B48" t="s">
        <v>62</v>
      </c>
      <c r="C48" s="8">
        <f>C43*0.12</f>
        <v>178706.69999999998</v>
      </c>
      <c r="E48" s="3"/>
      <c r="F48" s="3"/>
      <c r="G48" s="3"/>
    </row>
    <row r="49" spans="1:10" x14ac:dyDescent="0.25">
      <c r="B49" t="s">
        <v>63</v>
      </c>
      <c r="C49" s="8">
        <f>SUM(C43:C48)*0.265</f>
        <v>505843.3897</v>
      </c>
      <c r="E49" s="3"/>
      <c r="F49" s="3"/>
      <c r="G49" s="3"/>
    </row>
    <row r="50" spans="1:10" x14ac:dyDescent="0.25">
      <c r="B50" s="9" t="s">
        <v>64</v>
      </c>
      <c r="C50" s="10">
        <f>SUM(C43:C49)</f>
        <v>2414686.3697000002</v>
      </c>
      <c r="E50" s="3"/>
      <c r="F50" s="3"/>
      <c r="G50" s="3"/>
    </row>
    <row r="51" spans="1:10" x14ac:dyDescent="0.25">
      <c r="B51" t="s">
        <v>12</v>
      </c>
      <c r="C51" s="8">
        <f>C50*0.16</f>
        <v>386349.81915200001</v>
      </c>
      <c r="E51" s="3"/>
      <c r="F51" s="3"/>
      <c r="G51" s="3"/>
    </row>
    <row r="54" spans="1:10" x14ac:dyDescent="0.25">
      <c r="B54" s="39" t="s">
        <v>35</v>
      </c>
      <c r="C54" s="39"/>
      <c r="D54" s="39"/>
      <c r="E54" s="39"/>
      <c r="F54" s="39"/>
      <c r="G54" s="42" t="s">
        <v>41</v>
      </c>
      <c r="H54" s="46" t="s">
        <v>24</v>
      </c>
      <c r="I54" s="49" t="s">
        <v>48</v>
      </c>
    </row>
    <row r="55" spans="1:10" x14ac:dyDescent="0.25">
      <c r="B55" s="38" t="s">
        <v>29</v>
      </c>
      <c r="C55" s="38" t="s">
        <v>30</v>
      </c>
      <c r="D55" s="38" t="s">
        <v>70</v>
      </c>
      <c r="E55" s="38" t="s">
        <v>71</v>
      </c>
      <c r="F55" s="38" t="s">
        <v>72</v>
      </c>
      <c r="G55" s="41" t="s">
        <v>79</v>
      </c>
      <c r="H55" s="45" t="s">
        <v>81</v>
      </c>
      <c r="I55" s="47" t="s">
        <v>46</v>
      </c>
    </row>
    <row r="56" spans="1:10" ht="90.75" customHeight="1" x14ac:dyDescent="0.25">
      <c r="B56" s="23" t="s">
        <v>32</v>
      </c>
      <c r="C56" s="23" t="s">
        <v>33</v>
      </c>
      <c r="D56" s="23" t="s">
        <v>73</v>
      </c>
      <c r="E56" s="23" t="s">
        <v>74</v>
      </c>
      <c r="F56" s="23" t="s">
        <v>75</v>
      </c>
      <c r="G56" s="40" t="s">
        <v>80</v>
      </c>
      <c r="H56" s="40" t="s">
        <v>82</v>
      </c>
      <c r="I56" s="34" t="s">
        <v>47</v>
      </c>
    </row>
    <row r="57" spans="1:10" x14ac:dyDescent="0.25">
      <c r="B57" s="25" t="s">
        <v>68</v>
      </c>
      <c r="C57" s="25" t="s">
        <v>69</v>
      </c>
      <c r="D57" s="16" t="s">
        <v>76</v>
      </c>
      <c r="E57" s="16" t="s">
        <v>77</v>
      </c>
      <c r="F57" s="16" t="s">
        <v>78</v>
      </c>
      <c r="G57" s="44">
        <f>ROUND(C50,0)</f>
        <v>2414686</v>
      </c>
      <c r="H57" s="44">
        <f>ROUND(C51,0)</f>
        <v>386350</v>
      </c>
      <c r="I57" s="48" t="s">
        <v>49</v>
      </c>
    </row>
    <row r="59" spans="1:10" x14ac:dyDescent="0.25">
      <c r="B59" s="9" t="s">
        <v>87</v>
      </c>
    </row>
    <row r="60" spans="1:10" x14ac:dyDescent="0.25">
      <c r="B60" s="22" t="s">
        <v>29</v>
      </c>
      <c r="C60" s="22" t="s">
        <v>30</v>
      </c>
      <c r="D60" s="22" t="s">
        <v>70</v>
      </c>
      <c r="E60" s="22" t="s">
        <v>71</v>
      </c>
      <c r="F60" s="22" t="s">
        <v>72</v>
      </c>
      <c r="G60" s="22" t="s">
        <v>85</v>
      </c>
      <c r="H60" s="22" t="s">
        <v>91</v>
      </c>
    </row>
    <row r="61" spans="1:10" ht="63.75" x14ac:dyDescent="0.25">
      <c r="B61" s="23" t="s">
        <v>32</v>
      </c>
      <c r="C61" s="23" t="s">
        <v>33</v>
      </c>
      <c r="D61" s="23" t="s">
        <v>83</v>
      </c>
      <c r="E61" s="23" t="s">
        <v>74</v>
      </c>
      <c r="F61" s="50" t="s">
        <v>84</v>
      </c>
      <c r="G61" s="23" t="s">
        <v>86</v>
      </c>
      <c r="H61" s="23" t="s">
        <v>92</v>
      </c>
    </row>
    <row r="62" spans="1:10" x14ac:dyDescent="0.25">
      <c r="B62" s="25" t="s">
        <v>68</v>
      </c>
      <c r="C62" s="25" t="s">
        <v>88</v>
      </c>
      <c r="D62" s="16" t="s">
        <v>76</v>
      </c>
      <c r="E62" s="16" t="s">
        <v>77</v>
      </c>
      <c r="F62" s="51" t="s">
        <v>89</v>
      </c>
      <c r="G62" s="51" t="s">
        <v>90</v>
      </c>
      <c r="H62" s="20">
        <f>ROUND(C50,0)</f>
        <v>2414686</v>
      </c>
    </row>
    <row r="64" spans="1:10" x14ac:dyDescent="0.25">
      <c r="A64" s="37"/>
      <c r="B64" s="37"/>
      <c r="C64" s="37"/>
      <c r="D64" s="37"/>
      <c r="E64" s="37"/>
      <c r="F64" s="37"/>
      <c r="G64" s="37"/>
      <c r="H64" s="37"/>
      <c r="I64" s="37"/>
      <c r="J64" s="37"/>
    </row>
    <row r="66" spans="1:9" ht="111" customHeight="1" x14ac:dyDescent="0.25">
      <c r="B66" s="2" t="s">
        <v>93</v>
      </c>
      <c r="C66" s="3"/>
      <c r="D66" s="3"/>
      <c r="E66" s="3"/>
      <c r="F66" s="3"/>
      <c r="G66" s="3"/>
    </row>
    <row r="69" spans="1:9" x14ac:dyDescent="0.25">
      <c r="B69" s="52" t="s">
        <v>94</v>
      </c>
      <c r="C69" s="52" t="s">
        <v>99</v>
      </c>
    </row>
    <row r="70" spans="1:9" x14ac:dyDescent="0.25">
      <c r="B70" s="16" t="s">
        <v>95</v>
      </c>
      <c r="C70" s="53" t="s">
        <v>49</v>
      </c>
    </row>
    <row r="71" spans="1:9" x14ac:dyDescent="0.25">
      <c r="B71" s="16" t="s">
        <v>96</v>
      </c>
      <c r="C71" s="53" t="s">
        <v>49</v>
      </c>
    </row>
    <row r="72" spans="1:9" x14ac:dyDescent="0.25">
      <c r="B72" s="16" t="s">
        <v>97</v>
      </c>
      <c r="C72" s="53" t="s">
        <v>49</v>
      </c>
    </row>
    <row r="73" spans="1:9" x14ac:dyDescent="0.25">
      <c r="B73" s="16" t="s">
        <v>98</v>
      </c>
      <c r="C73" s="53" t="s">
        <v>49</v>
      </c>
    </row>
    <row r="75" spans="1:9" x14ac:dyDescent="0.25">
      <c r="A75" s="54"/>
      <c r="B75" s="54"/>
      <c r="C75" s="54"/>
      <c r="D75" s="54"/>
      <c r="E75" s="54"/>
      <c r="F75" s="54"/>
      <c r="G75" s="54"/>
      <c r="H75" s="54"/>
      <c r="I75" s="54"/>
    </row>
    <row r="77" spans="1:9" x14ac:dyDescent="0.25">
      <c r="B77" t="s">
        <v>101</v>
      </c>
      <c r="C77" t="s">
        <v>10</v>
      </c>
    </row>
    <row r="78" spans="1:9" x14ac:dyDescent="0.25">
      <c r="B78" t="s">
        <v>102</v>
      </c>
      <c r="C78">
        <v>17</v>
      </c>
    </row>
    <row r="79" spans="1:9" x14ac:dyDescent="0.25">
      <c r="B79" t="s">
        <v>11</v>
      </c>
      <c r="C79" s="8">
        <v>25000</v>
      </c>
    </row>
    <row r="80" spans="1:9" x14ac:dyDescent="0.25">
      <c r="B80" t="s">
        <v>12</v>
      </c>
      <c r="C80" s="8">
        <f>C79*0.16</f>
        <v>4000</v>
      </c>
    </row>
    <row r="81" spans="1:9" x14ac:dyDescent="0.25">
      <c r="B81" t="s">
        <v>15</v>
      </c>
      <c r="C81" s="8">
        <f>SUM(C79:C80)</f>
        <v>29000</v>
      </c>
    </row>
    <row r="83" spans="1:9" x14ac:dyDescent="0.25">
      <c r="B83" s="24" t="s">
        <v>35</v>
      </c>
      <c r="C83" s="24"/>
      <c r="D83" s="24"/>
      <c r="E83" s="28" t="s">
        <v>41</v>
      </c>
      <c r="F83" s="56" t="s">
        <v>105</v>
      </c>
      <c r="G83" s="49" t="s">
        <v>48</v>
      </c>
    </row>
    <row r="84" spans="1:9" x14ac:dyDescent="0.25">
      <c r="B84" s="22" t="s">
        <v>29</v>
      </c>
      <c r="C84" s="22" t="s">
        <v>30</v>
      </c>
      <c r="D84" s="22" t="s">
        <v>31</v>
      </c>
      <c r="E84" s="26" t="s">
        <v>39</v>
      </c>
      <c r="F84" s="55" t="s">
        <v>132</v>
      </c>
      <c r="G84" s="47" t="s">
        <v>46</v>
      </c>
    </row>
    <row r="85" spans="1:9" ht="76.5" x14ac:dyDescent="0.25">
      <c r="B85" s="23" t="s">
        <v>32</v>
      </c>
      <c r="C85" s="23" t="s">
        <v>33</v>
      </c>
      <c r="D85" s="23" t="s">
        <v>34</v>
      </c>
      <c r="E85" s="27" t="s">
        <v>40</v>
      </c>
      <c r="F85" s="27" t="s">
        <v>133</v>
      </c>
      <c r="G85" s="34" t="s">
        <v>47</v>
      </c>
    </row>
    <row r="86" spans="1:9" x14ac:dyDescent="0.25">
      <c r="B86" s="25" t="s">
        <v>36</v>
      </c>
      <c r="C86" s="25" t="s">
        <v>103</v>
      </c>
      <c r="D86" s="16" t="s">
        <v>38</v>
      </c>
      <c r="E86" s="20">
        <f>C79</f>
        <v>25000</v>
      </c>
      <c r="F86" s="20">
        <f>C80</f>
        <v>4000</v>
      </c>
      <c r="G86" s="36" t="s">
        <v>103</v>
      </c>
    </row>
    <row r="89" spans="1:9" x14ac:dyDescent="0.25">
      <c r="A89" s="54"/>
      <c r="B89" s="54"/>
      <c r="C89" s="54"/>
      <c r="D89" s="54"/>
      <c r="E89" s="54"/>
      <c r="F89" s="54"/>
      <c r="G89" s="54"/>
      <c r="H89" s="54"/>
      <c r="I89" s="54"/>
    </row>
    <row r="91" spans="1:9" x14ac:dyDescent="0.25">
      <c r="B91" t="s">
        <v>106</v>
      </c>
      <c r="F91" s="65" t="s">
        <v>127</v>
      </c>
      <c r="G91" s="65" t="s">
        <v>26</v>
      </c>
    </row>
    <row r="92" spans="1:9" x14ac:dyDescent="0.25">
      <c r="B92" t="s">
        <v>101</v>
      </c>
      <c r="C92" t="s">
        <v>10</v>
      </c>
      <c r="E92" t="s">
        <v>41</v>
      </c>
      <c r="F92" s="66">
        <f>C98</f>
        <v>24000</v>
      </c>
      <c r="G92" s="66">
        <f>C98</f>
        <v>24000</v>
      </c>
    </row>
    <row r="93" spans="1:9" x14ac:dyDescent="0.25">
      <c r="B93" t="s">
        <v>102</v>
      </c>
      <c r="C93" s="35" t="s">
        <v>37</v>
      </c>
    </row>
    <row r="94" spans="1:9" x14ac:dyDescent="0.25">
      <c r="B94" t="s">
        <v>11</v>
      </c>
      <c r="C94" s="8">
        <v>25000</v>
      </c>
    </row>
    <row r="95" spans="1:9" x14ac:dyDescent="0.25">
      <c r="B95" t="s">
        <v>12</v>
      </c>
      <c r="C95" s="8">
        <f>C102</f>
        <v>3840</v>
      </c>
    </row>
    <row r="96" spans="1:9" x14ac:dyDescent="0.25">
      <c r="B96" t="s">
        <v>15</v>
      </c>
      <c r="C96" s="8">
        <f>SUM(C94:C95)</f>
        <v>28840</v>
      </c>
    </row>
    <row r="98" spans="1:9" x14ac:dyDescent="0.25">
      <c r="B98" s="64" t="s">
        <v>107</v>
      </c>
      <c r="C98" s="8">
        <f>C94*0.96</f>
        <v>24000</v>
      </c>
    </row>
    <row r="99" spans="1:9" x14ac:dyDescent="0.25">
      <c r="B99" s="64" t="s">
        <v>108</v>
      </c>
      <c r="C99" s="35" t="s">
        <v>111</v>
      </c>
    </row>
    <row r="100" spans="1:9" x14ac:dyDescent="0.25">
      <c r="B100" s="64" t="s">
        <v>109</v>
      </c>
      <c r="C100" t="s">
        <v>112</v>
      </c>
    </row>
    <row r="101" spans="1:9" x14ac:dyDescent="0.25">
      <c r="B101" s="64" t="s">
        <v>110</v>
      </c>
      <c r="C101">
        <v>0.16</v>
      </c>
    </row>
    <row r="102" spans="1:9" x14ac:dyDescent="0.25">
      <c r="B102" s="64" t="s">
        <v>11</v>
      </c>
      <c r="C102" s="8">
        <f>C98*C101</f>
        <v>3840</v>
      </c>
    </row>
    <row r="104" spans="1:9" ht="31.5" customHeight="1" x14ac:dyDescent="0.25">
      <c r="B104" s="19" t="s">
        <v>113</v>
      </c>
      <c r="C104" s="1"/>
      <c r="D104" s="1"/>
      <c r="E104" s="1"/>
      <c r="F104" s="1"/>
      <c r="G104" s="1"/>
    </row>
    <row r="106" spans="1:9" x14ac:dyDescent="0.25">
      <c r="B106" s="24" t="s">
        <v>35</v>
      </c>
      <c r="C106" s="24"/>
      <c r="D106" s="24"/>
      <c r="E106" s="28" t="s">
        <v>41</v>
      </c>
      <c r="F106" s="30" t="s">
        <v>24</v>
      </c>
      <c r="G106" s="49" t="s">
        <v>48</v>
      </c>
    </row>
    <row r="107" spans="1:9" x14ac:dyDescent="0.25">
      <c r="B107" s="22" t="s">
        <v>29</v>
      </c>
      <c r="C107" s="22" t="s">
        <v>30</v>
      </c>
      <c r="D107" s="22" t="s">
        <v>31</v>
      </c>
      <c r="E107" s="26" t="s">
        <v>39</v>
      </c>
      <c r="F107" s="29" t="s">
        <v>42</v>
      </c>
      <c r="G107" s="47" t="s">
        <v>46</v>
      </c>
    </row>
    <row r="108" spans="1:9" ht="75" x14ac:dyDescent="0.25">
      <c r="B108" s="23" t="s">
        <v>32</v>
      </c>
      <c r="C108" s="23" t="s">
        <v>33</v>
      </c>
      <c r="D108" s="23" t="s">
        <v>34</v>
      </c>
      <c r="E108" s="27" t="s">
        <v>40</v>
      </c>
      <c r="F108" s="27" t="s">
        <v>43</v>
      </c>
      <c r="G108" s="34" t="s">
        <v>47</v>
      </c>
    </row>
    <row r="109" spans="1:9" x14ac:dyDescent="0.25">
      <c r="B109" s="36" t="s">
        <v>36</v>
      </c>
      <c r="C109" s="36" t="s">
        <v>103</v>
      </c>
      <c r="D109" s="16" t="s">
        <v>114</v>
      </c>
      <c r="E109" s="20">
        <f>C98</f>
        <v>24000</v>
      </c>
      <c r="F109" s="20">
        <f>C102</f>
        <v>3840</v>
      </c>
      <c r="G109" s="36" t="s">
        <v>103</v>
      </c>
    </row>
    <row r="112" spans="1:9" x14ac:dyDescent="0.25">
      <c r="A112" s="54"/>
      <c r="B112" s="54"/>
      <c r="C112" s="54"/>
      <c r="D112" s="54"/>
      <c r="E112" s="54"/>
      <c r="F112" s="54"/>
      <c r="G112" s="54"/>
      <c r="H112" s="54"/>
      <c r="I112" s="54"/>
    </row>
    <row r="114" spans="2:9" x14ac:dyDescent="0.25">
      <c r="B114" t="s">
        <v>115</v>
      </c>
    </row>
    <row r="115" spans="2:9" x14ac:dyDescent="0.25">
      <c r="B115" t="s">
        <v>11</v>
      </c>
      <c r="C115" s="8">
        <v>2500</v>
      </c>
      <c r="E115">
        <f>C115*0.16</f>
        <v>400</v>
      </c>
    </row>
    <row r="117" spans="2:9" ht="131.25" customHeight="1" x14ac:dyDescent="0.25">
      <c r="B117" s="2" t="s">
        <v>116</v>
      </c>
      <c r="C117" s="3"/>
      <c r="D117" s="3"/>
      <c r="E117" s="3"/>
      <c r="F117" s="3"/>
      <c r="G117" s="3"/>
    </row>
    <row r="118" spans="2:9" ht="39" customHeight="1" x14ac:dyDescent="0.25">
      <c r="B118" s="2" t="s">
        <v>117</v>
      </c>
      <c r="C118" s="3"/>
      <c r="D118" s="3"/>
      <c r="E118" s="3"/>
      <c r="F118" s="3"/>
      <c r="G118" s="3"/>
    </row>
    <row r="120" spans="2:9" x14ac:dyDescent="0.25">
      <c r="B120" s="39" t="s">
        <v>35</v>
      </c>
      <c r="C120" s="39"/>
      <c r="D120" s="39"/>
      <c r="E120" s="39"/>
      <c r="F120" s="39"/>
      <c r="G120" s="43" t="s">
        <v>41</v>
      </c>
      <c r="H120" s="30" t="s">
        <v>24</v>
      </c>
      <c r="I120" s="49" t="s">
        <v>48</v>
      </c>
    </row>
    <row r="121" spans="2:9" x14ac:dyDescent="0.25">
      <c r="B121" s="38" t="s">
        <v>29</v>
      </c>
      <c r="C121" s="38" t="s">
        <v>30</v>
      </c>
      <c r="D121" s="38" t="s">
        <v>70</v>
      </c>
      <c r="E121" s="38" t="s">
        <v>71</v>
      </c>
      <c r="F121" s="38" t="s">
        <v>72</v>
      </c>
      <c r="G121" s="57" t="s">
        <v>91</v>
      </c>
      <c r="H121" s="29" t="s">
        <v>119</v>
      </c>
      <c r="I121" s="47" t="s">
        <v>46</v>
      </c>
    </row>
    <row r="122" spans="2:9" ht="90" x14ac:dyDescent="0.25">
      <c r="B122" s="23" t="s">
        <v>32</v>
      </c>
      <c r="C122" s="23" t="s">
        <v>33</v>
      </c>
      <c r="D122" s="23" t="s">
        <v>73</v>
      </c>
      <c r="E122" s="23" t="s">
        <v>74</v>
      </c>
      <c r="F122" s="23" t="s">
        <v>75</v>
      </c>
      <c r="G122" s="59" t="s">
        <v>118</v>
      </c>
      <c r="H122" s="58" t="s">
        <v>120</v>
      </c>
      <c r="I122" s="34" t="s">
        <v>47</v>
      </c>
    </row>
    <row r="123" spans="2:9" x14ac:dyDescent="0.25">
      <c r="B123" s="25" t="s">
        <v>68</v>
      </c>
      <c r="C123" s="25" t="s">
        <v>69</v>
      </c>
      <c r="D123" s="16" t="s">
        <v>76</v>
      </c>
      <c r="E123" s="16" t="s">
        <v>77</v>
      </c>
      <c r="F123" s="16" t="s">
        <v>78</v>
      </c>
      <c r="G123" s="20">
        <f>C115</f>
        <v>2500</v>
      </c>
      <c r="H123" s="16">
        <f>E115</f>
        <v>400</v>
      </c>
      <c r="I123" s="36" t="s">
        <v>49</v>
      </c>
    </row>
    <row r="125" spans="2:9" x14ac:dyDescent="0.25">
      <c r="B125" s="9" t="s">
        <v>87</v>
      </c>
    </row>
    <row r="126" spans="2:9" x14ac:dyDescent="0.25">
      <c r="B126" s="22" t="s">
        <v>29</v>
      </c>
      <c r="C126" s="22" t="s">
        <v>30</v>
      </c>
      <c r="D126" s="22" t="s">
        <v>70</v>
      </c>
      <c r="E126" s="22" t="s">
        <v>71</v>
      </c>
      <c r="F126" s="22" t="s">
        <v>72</v>
      </c>
      <c r="G126" s="22" t="s">
        <v>85</v>
      </c>
      <c r="H126" s="22" t="s">
        <v>91</v>
      </c>
    </row>
    <row r="127" spans="2:9" ht="63.75" x14ac:dyDescent="0.25">
      <c r="B127" s="23" t="s">
        <v>32</v>
      </c>
      <c r="C127" s="23" t="s">
        <v>33</v>
      </c>
      <c r="D127" s="23" t="s">
        <v>83</v>
      </c>
      <c r="E127" s="23" t="s">
        <v>74</v>
      </c>
      <c r="F127" s="50" t="s">
        <v>84</v>
      </c>
      <c r="G127" s="23" t="s">
        <v>86</v>
      </c>
      <c r="H127" s="23" t="s">
        <v>92</v>
      </c>
    </row>
    <row r="128" spans="2:9" x14ac:dyDescent="0.25">
      <c r="B128" s="25" t="s">
        <v>68</v>
      </c>
      <c r="C128" s="25" t="s">
        <v>88</v>
      </c>
      <c r="D128" s="16" t="s">
        <v>76</v>
      </c>
      <c r="E128" s="16" t="s">
        <v>77</v>
      </c>
      <c r="F128" s="51" t="s">
        <v>89</v>
      </c>
      <c r="G128" s="51" t="s">
        <v>90</v>
      </c>
      <c r="H128" s="20">
        <f>E115</f>
        <v>400</v>
      </c>
    </row>
    <row r="130" spans="1:9" x14ac:dyDescent="0.25">
      <c r="A130" s="54"/>
      <c r="B130" s="54"/>
      <c r="C130" s="54"/>
      <c r="D130" s="54"/>
      <c r="E130" s="54"/>
      <c r="F130" s="54"/>
      <c r="G130" s="54"/>
      <c r="H130" s="54"/>
      <c r="I130" s="54"/>
    </row>
    <row r="132" spans="1:9" x14ac:dyDescent="0.25">
      <c r="B132" s="9" t="s">
        <v>121</v>
      </c>
    </row>
    <row r="133" spans="1:9" x14ac:dyDescent="0.25">
      <c r="B133" s="9" t="s">
        <v>122</v>
      </c>
    </row>
    <row r="134" spans="1:9" ht="244.5" customHeight="1" x14ac:dyDescent="0.25">
      <c r="B134" s="60" t="s">
        <v>123</v>
      </c>
      <c r="C134" s="61"/>
      <c r="D134" s="61"/>
      <c r="E134" s="61"/>
      <c r="F134" s="61"/>
      <c r="G134" s="61"/>
      <c r="H134" s="61"/>
    </row>
    <row r="136" spans="1:9" x14ac:dyDescent="0.25">
      <c r="B136" t="s">
        <v>8</v>
      </c>
      <c r="C136" s="62">
        <v>45690</v>
      </c>
    </row>
    <row r="137" spans="1:9" x14ac:dyDescent="0.25">
      <c r="B137" t="s">
        <v>11</v>
      </c>
      <c r="C137" s="8">
        <v>50000</v>
      </c>
    </row>
    <row r="138" spans="1:9" x14ac:dyDescent="0.25">
      <c r="B138" t="s">
        <v>12</v>
      </c>
      <c r="C138" s="8">
        <f>C137*0.16</f>
        <v>8000</v>
      </c>
    </row>
    <row r="139" spans="1:9" x14ac:dyDescent="0.25">
      <c r="B139" t="s">
        <v>15</v>
      </c>
      <c r="C139" s="8">
        <f>SUM(C137:C138)</f>
        <v>58000</v>
      </c>
    </row>
    <row r="141" spans="1:9" x14ac:dyDescent="0.25">
      <c r="B141" t="s">
        <v>8</v>
      </c>
      <c r="C141" s="7">
        <v>45713</v>
      </c>
    </row>
    <row r="142" spans="1:9" x14ac:dyDescent="0.25">
      <c r="B142" t="s">
        <v>124</v>
      </c>
    </row>
    <row r="143" spans="1:9" x14ac:dyDescent="0.25">
      <c r="B143" t="s">
        <v>11</v>
      </c>
      <c r="C143" s="8">
        <v>5000</v>
      </c>
    </row>
    <row r="144" spans="1:9" x14ac:dyDescent="0.25">
      <c r="B144" t="s">
        <v>12</v>
      </c>
      <c r="C144" s="8">
        <f>C143*0.16</f>
        <v>800</v>
      </c>
    </row>
    <row r="145" spans="1:8" x14ac:dyDescent="0.25">
      <c r="B145" t="s">
        <v>15</v>
      </c>
      <c r="C145" s="8">
        <f>SUM(C143:C144)</f>
        <v>5800</v>
      </c>
    </row>
    <row r="146" spans="1:8" x14ac:dyDescent="0.25">
      <c r="B146" t="s">
        <v>101</v>
      </c>
      <c r="C146" t="s">
        <v>10</v>
      </c>
    </row>
    <row r="147" spans="1:8" x14ac:dyDescent="0.25">
      <c r="B147" t="s">
        <v>102</v>
      </c>
      <c r="C147">
        <v>15</v>
      </c>
    </row>
    <row r="149" spans="1:8" x14ac:dyDescent="0.25">
      <c r="B149" s="24" t="s">
        <v>35</v>
      </c>
      <c r="C149" s="24"/>
      <c r="D149" s="24"/>
      <c r="E149" s="28" t="s">
        <v>41</v>
      </c>
      <c r="F149" s="30" t="s">
        <v>24</v>
      </c>
      <c r="G149" s="49" t="s">
        <v>48</v>
      </c>
    </row>
    <row r="150" spans="1:8" x14ac:dyDescent="0.25">
      <c r="B150" s="22" t="s">
        <v>29</v>
      </c>
      <c r="C150" s="22" t="s">
        <v>30</v>
      </c>
      <c r="D150" s="22" t="s">
        <v>31</v>
      </c>
      <c r="E150" s="26" t="s">
        <v>39</v>
      </c>
      <c r="F150" s="29" t="s">
        <v>42</v>
      </c>
      <c r="G150" s="47" t="s">
        <v>46</v>
      </c>
    </row>
    <row r="151" spans="1:8" ht="75" x14ac:dyDescent="0.25">
      <c r="B151" s="23" t="s">
        <v>32</v>
      </c>
      <c r="C151" s="23" t="s">
        <v>33</v>
      </c>
      <c r="D151" s="23" t="s">
        <v>34</v>
      </c>
      <c r="E151" s="27" t="s">
        <v>40</v>
      </c>
      <c r="F151" s="27" t="s">
        <v>43</v>
      </c>
      <c r="G151" s="34" t="s">
        <v>47</v>
      </c>
    </row>
    <row r="152" spans="1:8" x14ac:dyDescent="0.25">
      <c r="B152" s="36" t="s">
        <v>36</v>
      </c>
      <c r="C152" s="36" t="s">
        <v>103</v>
      </c>
      <c r="D152" s="16" t="s">
        <v>114</v>
      </c>
      <c r="E152" s="20">
        <f>C137-C143</f>
        <v>45000</v>
      </c>
      <c r="F152" s="20">
        <f>C138-C144</f>
        <v>7200</v>
      </c>
      <c r="G152" s="36" t="s">
        <v>49</v>
      </c>
    </row>
    <row r="154" spans="1:8" x14ac:dyDescent="0.25">
      <c r="A154" s="54"/>
      <c r="B154" s="54"/>
      <c r="C154" s="54"/>
      <c r="D154" s="54"/>
      <c r="E154" s="54"/>
      <c r="F154" s="54"/>
      <c r="G154" s="54"/>
      <c r="H154" s="54"/>
    </row>
    <row r="156" spans="1:8" x14ac:dyDescent="0.25">
      <c r="B156" t="s">
        <v>8</v>
      </c>
      <c r="C156" s="62">
        <v>45690</v>
      </c>
    </row>
    <row r="157" spans="1:8" x14ac:dyDescent="0.25">
      <c r="B157" t="s">
        <v>11</v>
      </c>
      <c r="C157" s="8">
        <v>50000</v>
      </c>
    </row>
    <row r="158" spans="1:8" x14ac:dyDescent="0.25">
      <c r="B158" t="s">
        <v>12</v>
      </c>
      <c r="C158" s="8">
        <f>C157*0.16</f>
        <v>8000</v>
      </c>
    </row>
    <row r="159" spans="1:8" x14ac:dyDescent="0.25">
      <c r="B159" t="s">
        <v>15</v>
      </c>
      <c r="C159" s="8">
        <f>SUM(C157:C158)</f>
        <v>58000</v>
      </c>
    </row>
    <row r="161" spans="1:9" x14ac:dyDescent="0.25">
      <c r="B161" t="s">
        <v>8</v>
      </c>
      <c r="C161" s="7">
        <v>45713</v>
      </c>
    </row>
    <row r="162" spans="1:9" x14ac:dyDescent="0.25">
      <c r="B162" t="s">
        <v>124</v>
      </c>
    </row>
    <row r="163" spans="1:9" x14ac:dyDescent="0.25">
      <c r="B163" t="s">
        <v>11</v>
      </c>
      <c r="C163" s="8">
        <v>5000</v>
      </c>
    </row>
    <row r="164" spans="1:9" x14ac:dyDescent="0.25">
      <c r="B164" t="s">
        <v>12</v>
      </c>
      <c r="C164" s="8">
        <f>C163*0.16</f>
        <v>800</v>
      </c>
    </row>
    <row r="165" spans="1:9" x14ac:dyDescent="0.25">
      <c r="B165" t="s">
        <v>15</v>
      </c>
      <c r="C165" s="8">
        <f>SUM(C163:C164)</f>
        <v>5800</v>
      </c>
    </row>
    <row r="166" spans="1:9" x14ac:dyDescent="0.25">
      <c r="B166" t="s">
        <v>101</v>
      </c>
      <c r="C166" t="s">
        <v>10</v>
      </c>
    </row>
    <row r="167" spans="1:9" x14ac:dyDescent="0.25">
      <c r="B167" t="s">
        <v>102</v>
      </c>
      <c r="C167" s="35" t="s">
        <v>37</v>
      </c>
    </row>
    <row r="169" spans="1:9" x14ac:dyDescent="0.25">
      <c r="B169" s="24" t="s">
        <v>35</v>
      </c>
      <c r="C169" s="24"/>
      <c r="D169" s="24"/>
      <c r="E169" s="63" t="s">
        <v>41</v>
      </c>
      <c r="F169" s="63"/>
      <c r="G169" s="30" t="s">
        <v>24</v>
      </c>
      <c r="H169" s="49" t="s">
        <v>48</v>
      </c>
    </row>
    <row r="170" spans="1:9" x14ac:dyDescent="0.25">
      <c r="B170" s="22" t="s">
        <v>29</v>
      </c>
      <c r="C170" s="22" t="s">
        <v>30</v>
      </c>
      <c r="D170" s="22" t="s">
        <v>31</v>
      </c>
      <c r="E170" s="26" t="s">
        <v>39</v>
      </c>
      <c r="F170" s="26" t="s">
        <v>125</v>
      </c>
      <c r="G170" s="29" t="s">
        <v>42</v>
      </c>
      <c r="H170" s="47" t="s">
        <v>46</v>
      </c>
    </row>
    <row r="171" spans="1:9" ht="90" x14ac:dyDescent="0.25">
      <c r="B171" s="23" t="s">
        <v>32</v>
      </c>
      <c r="C171" s="23" t="s">
        <v>33</v>
      </c>
      <c r="D171" s="23" t="s">
        <v>34</v>
      </c>
      <c r="E171" s="27" t="s">
        <v>40</v>
      </c>
      <c r="F171" s="27" t="s">
        <v>126</v>
      </c>
      <c r="G171" s="27" t="s">
        <v>43</v>
      </c>
      <c r="H171" s="34" t="s">
        <v>47</v>
      </c>
    </row>
    <row r="172" spans="1:9" x14ac:dyDescent="0.25">
      <c r="B172" s="36" t="s">
        <v>36</v>
      </c>
      <c r="C172" s="36" t="s">
        <v>103</v>
      </c>
      <c r="D172" s="16" t="s">
        <v>114</v>
      </c>
      <c r="E172" s="20">
        <f>C157</f>
        <v>50000</v>
      </c>
      <c r="F172" s="20">
        <f>C163</f>
        <v>5000</v>
      </c>
      <c r="G172" s="20">
        <f>C158-C164</f>
        <v>7200</v>
      </c>
      <c r="H172" s="36" t="s">
        <v>49</v>
      </c>
    </row>
    <row r="175" spans="1:9" x14ac:dyDescent="0.25">
      <c r="A175" s="54"/>
      <c r="B175" s="54"/>
      <c r="C175" s="54"/>
      <c r="D175" s="54"/>
      <c r="E175" s="54"/>
      <c r="F175" s="54"/>
      <c r="G175" s="54"/>
      <c r="H175" s="54"/>
      <c r="I175" s="54"/>
    </row>
    <row r="177" spans="2:8" x14ac:dyDescent="0.25">
      <c r="B177" t="s">
        <v>128</v>
      </c>
    </row>
    <row r="178" spans="2:8" x14ac:dyDescent="0.25">
      <c r="B178" t="s">
        <v>102</v>
      </c>
      <c r="C178" s="35" t="s">
        <v>36</v>
      </c>
    </row>
    <row r="179" spans="2:8" x14ac:dyDescent="0.25">
      <c r="B179" t="s">
        <v>101</v>
      </c>
      <c r="C179" t="s">
        <v>10</v>
      </c>
    </row>
    <row r="181" spans="2:8" x14ac:dyDescent="0.25">
      <c r="C181" s="67" t="s">
        <v>11</v>
      </c>
      <c r="D181" s="67" t="s">
        <v>12</v>
      </c>
      <c r="E181" s="67" t="s">
        <v>15</v>
      </c>
    </row>
    <row r="182" spans="2:8" x14ac:dyDescent="0.25">
      <c r="B182" t="s">
        <v>129</v>
      </c>
      <c r="C182" s="8">
        <v>1800</v>
      </c>
      <c r="D182" s="8">
        <f>C182*0.16</f>
        <v>288</v>
      </c>
      <c r="E182" s="8">
        <f>SUM(C182:D182)</f>
        <v>2088</v>
      </c>
    </row>
    <row r="183" spans="2:8" x14ac:dyDescent="0.25">
      <c r="B183" t="s">
        <v>130</v>
      </c>
      <c r="C183" s="8">
        <v>560</v>
      </c>
      <c r="D183" s="8">
        <f>C183*0.16</f>
        <v>89.600000000000009</v>
      </c>
      <c r="E183" s="8">
        <f>SUM(C183:D183)</f>
        <v>649.6</v>
      </c>
    </row>
    <row r="184" spans="2:8" x14ac:dyDescent="0.25">
      <c r="B184" t="s">
        <v>131</v>
      </c>
      <c r="C184" s="8">
        <v>250</v>
      </c>
      <c r="D184" s="8">
        <f>C184*0.16</f>
        <v>40</v>
      </c>
      <c r="E184" s="8">
        <f>SUM(C184:D184)</f>
        <v>290</v>
      </c>
    </row>
    <row r="185" spans="2:8" x14ac:dyDescent="0.25">
      <c r="C185" s="8">
        <f>SUM(C182:C184)</f>
        <v>2610</v>
      </c>
      <c r="D185" s="8">
        <f t="shared" ref="D185:E185" si="0">SUM(D182:D184)</f>
        <v>417.6</v>
      </c>
      <c r="E185" s="8">
        <f t="shared" si="0"/>
        <v>3027.6</v>
      </c>
    </row>
    <row r="188" spans="2:8" x14ac:dyDescent="0.25">
      <c r="B188" s="39" t="s">
        <v>35</v>
      </c>
      <c r="C188" s="39"/>
      <c r="D188" s="39"/>
      <c r="E188" s="69" t="s">
        <v>41</v>
      </c>
      <c r="F188" s="70" t="s">
        <v>24</v>
      </c>
      <c r="G188" s="71" t="s">
        <v>105</v>
      </c>
      <c r="H188" s="49" t="s">
        <v>48</v>
      </c>
    </row>
    <row r="189" spans="2:8" x14ac:dyDescent="0.25">
      <c r="B189" s="38" t="s">
        <v>29</v>
      </c>
      <c r="C189" s="38" t="s">
        <v>30</v>
      </c>
      <c r="D189" s="38" t="s">
        <v>31</v>
      </c>
      <c r="E189" s="41" t="s">
        <v>39</v>
      </c>
      <c r="F189" s="45" t="s">
        <v>42</v>
      </c>
      <c r="G189" s="68" t="s">
        <v>132</v>
      </c>
      <c r="H189" s="47" t="s">
        <v>46</v>
      </c>
    </row>
    <row r="190" spans="2:8" ht="90" x14ac:dyDescent="0.25">
      <c r="B190" s="23" t="s">
        <v>32</v>
      </c>
      <c r="C190" s="23" t="s">
        <v>33</v>
      </c>
      <c r="D190" s="23" t="s">
        <v>34</v>
      </c>
      <c r="E190" s="27" t="s">
        <v>40</v>
      </c>
      <c r="F190" s="27" t="s">
        <v>43</v>
      </c>
      <c r="G190" s="27" t="s">
        <v>133</v>
      </c>
      <c r="H190" s="34" t="s">
        <v>47</v>
      </c>
    </row>
    <row r="191" spans="2:8" x14ac:dyDescent="0.25">
      <c r="B191" s="36" t="s">
        <v>36</v>
      </c>
      <c r="C191" s="36" t="s">
        <v>103</v>
      </c>
      <c r="D191" s="16" t="s">
        <v>114</v>
      </c>
      <c r="E191" s="20">
        <f>C185</f>
        <v>2610</v>
      </c>
      <c r="F191" s="20">
        <f>D182+D184</f>
        <v>328</v>
      </c>
      <c r="G191" s="20">
        <f>ROUND(D183,0)</f>
        <v>90</v>
      </c>
      <c r="H191" s="36" t="s">
        <v>49</v>
      </c>
    </row>
    <row r="193" spans="1:9" x14ac:dyDescent="0.25">
      <c r="A193" s="54"/>
      <c r="B193" s="54"/>
      <c r="C193" s="54"/>
      <c r="D193" s="54"/>
      <c r="E193" s="54"/>
      <c r="F193" s="54"/>
      <c r="G193" s="54"/>
      <c r="H193" s="54"/>
      <c r="I193" s="54"/>
    </row>
    <row r="195" spans="1:9" x14ac:dyDescent="0.25">
      <c r="B195" t="s">
        <v>134</v>
      </c>
    </row>
    <row r="197" spans="1:9" x14ac:dyDescent="0.25">
      <c r="B197" t="s">
        <v>135</v>
      </c>
      <c r="C197" s="67" t="s">
        <v>137</v>
      </c>
      <c r="D197" s="67" t="s">
        <v>107</v>
      </c>
      <c r="E197" s="67" t="s">
        <v>108</v>
      </c>
      <c r="F197" s="67" t="s">
        <v>109</v>
      </c>
      <c r="G197" s="67" t="s">
        <v>110</v>
      </c>
      <c r="H197" s="67" t="s">
        <v>11</v>
      </c>
      <c r="I197" s="67" t="s">
        <v>138</v>
      </c>
    </row>
    <row r="198" spans="1:9" x14ac:dyDescent="0.25">
      <c r="B198" t="s">
        <v>136</v>
      </c>
      <c r="C198" s="35" t="s">
        <v>49</v>
      </c>
      <c r="D198" s="72"/>
      <c r="E198" s="73"/>
      <c r="F198" s="72"/>
      <c r="G198" s="72"/>
      <c r="H198" s="72"/>
      <c r="I198" s="8">
        <v>35000</v>
      </c>
    </row>
    <row r="199" spans="1:9" x14ac:dyDescent="0.25">
      <c r="B199" t="s">
        <v>139</v>
      </c>
      <c r="C199" s="35" t="s">
        <v>103</v>
      </c>
      <c r="D199" s="8">
        <v>2000</v>
      </c>
      <c r="E199" s="35" t="s">
        <v>111</v>
      </c>
      <c r="F199" t="s">
        <v>140</v>
      </c>
    </row>
    <row r="201" spans="1:9" x14ac:dyDescent="0.25">
      <c r="B201" t="s">
        <v>141</v>
      </c>
      <c r="C201" s="74" t="s">
        <v>103</v>
      </c>
      <c r="D201" s="8">
        <f>6000*0.25</f>
        <v>1500</v>
      </c>
      <c r="E201" s="35" t="s">
        <v>111</v>
      </c>
      <c r="F201" t="s">
        <v>112</v>
      </c>
      <c r="G201">
        <v>0.16</v>
      </c>
      <c r="H201">
        <f>D201*G201</f>
        <v>240</v>
      </c>
    </row>
    <row r="202" spans="1:9" x14ac:dyDescent="0.25">
      <c r="B202" t="s">
        <v>142</v>
      </c>
      <c r="C202" s="35" t="s">
        <v>103</v>
      </c>
      <c r="D202" s="8">
        <v>3000</v>
      </c>
      <c r="E202" s="35" t="s">
        <v>111</v>
      </c>
      <c r="F202" t="s">
        <v>112</v>
      </c>
      <c r="G202">
        <v>0.16</v>
      </c>
      <c r="H202">
        <f>D202*G202</f>
        <v>480</v>
      </c>
    </row>
    <row r="204" spans="1:9" x14ac:dyDescent="0.25">
      <c r="B204" s="69" t="s">
        <v>41</v>
      </c>
      <c r="C204" s="70" t="s">
        <v>24</v>
      </c>
      <c r="D204" s="75" t="s">
        <v>105</v>
      </c>
    </row>
    <row r="205" spans="1:9" x14ac:dyDescent="0.25">
      <c r="B205" s="26" t="s">
        <v>39</v>
      </c>
      <c r="C205" s="29" t="s">
        <v>143</v>
      </c>
      <c r="D205" s="68" t="s">
        <v>144</v>
      </c>
    </row>
    <row r="206" spans="1:9" ht="89.25" x14ac:dyDescent="0.25">
      <c r="B206" s="27" t="s">
        <v>40</v>
      </c>
      <c r="C206" s="27" t="s">
        <v>104</v>
      </c>
      <c r="D206" s="27" t="s">
        <v>145</v>
      </c>
    </row>
    <row r="207" spans="1:9" x14ac:dyDescent="0.25">
      <c r="B207" s="8">
        <f>D201</f>
        <v>1500</v>
      </c>
      <c r="C207">
        <f>H201*0.93</f>
        <v>223.20000000000002</v>
      </c>
      <c r="D207">
        <f>H201-C207</f>
        <v>16.799999999999983</v>
      </c>
    </row>
  </sheetData>
  <mergeCells count="25">
    <mergeCell ref="B169:D169"/>
    <mergeCell ref="E169:F169"/>
    <mergeCell ref="B188:D188"/>
    <mergeCell ref="B106:D106"/>
    <mergeCell ref="B117:G117"/>
    <mergeCell ref="B118:G118"/>
    <mergeCell ref="B120:F120"/>
    <mergeCell ref="B134:H134"/>
    <mergeCell ref="B149:D149"/>
    <mergeCell ref="B54:F54"/>
    <mergeCell ref="A64:J64"/>
    <mergeCell ref="B66:G66"/>
    <mergeCell ref="B83:D83"/>
    <mergeCell ref="B104:G104"/>
    <mergeCell ref="B27:H27"/>
    <mergeCell ref="C29:G29"/>
    <mergeCell ref="D30:G30"/>
    <mergeCell ref="E36:G39"/>
    <mergeCell ref="E43:G51"/>
    <mergeCell ref="D3:G3"/>
    <mergeCell ref="C2:G2"/>
    <mergeCell ref="B18:G18"/>
    <mergeCell ref="B20:D20"/>
    <mergeCell ref="G20:H20"/>
    <mergeCell ref="A25:K25"/>
  </mergeCells>
  <dataValidations disablePrompts="1" count="1">
    <dataValidation type="textLength" allowBlank="1" showInputMessage="1" showErrorMessage="1" errorTitle="RFC" error="La longitud del RFC es incorrecta" sqref="D23 D86" xr:uid="{CA80E655-3456-4A74-BDB6-FF9AF4225898}">
      <formula1>12</formula1>
      <formula2>13</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OBLIGACION</vt:lpstr>
      <vt:lpstr>EJEMPLO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2025-03-11T21:11:54Z</dcterms:created>
  <dcterms:modified xsi:type="dcterms:W3CDTF">2025-03-11T23:56:38Z</dcterms:modified>
</cp:coreProperties>
</file>