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C:\AMS\KINGSTON NEGRA\CURSOS\COFIDE\08-10-2025 VIATICOS\"/>
    </mc:Choice>
  </mc:AlternateContent>
  <xr:revisionPtr revIDLastSave="0" documentId="13_ncr:1_{E1D9C375-C76D-4589-804F-9EF9245819CA}" xr6:coauthVersionLast="47" xr6:coauthVersionMax="47" xr10:uidLastSave="{00000000-0000-0000-0000-000000000000}"/>
  <bookViews>
    <workbookView xWindow="-120" yWindow="-120" windowWidth="29040" windowHeight="15720" activeTab="1" xr2:uid="{6B766B30-38FE-40DD-84D5-62A4E7885674}"/>
  </bookViews>
  <sheets>
    <sheet name="FUNDAMENTO" sheetId="1" r:id="rId1"/>
    <sheet name="VIATICOS" sheetId="2" r:id="rId2"/>
    <sheet name="PLAZO"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5" i="1" s="1"/>
  <c r="I63" i="2"/>
  <c r="I64" i="2"/>
  <c r="C53" i="2"/>
  <c r="E66" i="2" s="1"/>
  <c r="F48" i="2"/>
  <c r="E45" i="2"/>
  <c r="E46" i="2"/>
  <c r="E47" i="2"/>
  <c r="E44" i="2"/>
  <c r="G47" i="2"/>
  <c r="H47" i="2" s="1"/>
  <c r="G46" i="2"/>
  <c r="H46" i="2" s="1"/>
  <c r="G45" i="2"/>
  <c r="H45" i="2" s="1"/>
  <c r="G44" i="2"/>
  <c r="H44" i="2" s="1"/>
  <c r="G43" i="2"/>
  <c r="H43" i="2" s="1"/>
  <c r="G42" i="2"/>
  <c r="H42" i="2" s="1"/>
  <c r="G41" i="2"/>
  <c r="H41" i="2" s="1"/>
  <c r="G40" i="2"/>
  <c r="H40" i="2" s="1"/>
  <c r="H48" i="2" s="1"/>
  <c r="E63" i="2" s="1"/>
  <c r="E22" i="2"/>
  <c r="G8" i="2"/>
  <c r="H8" i="2"/>
  <c r="F9" i="2"/>
  <c r="G7" i="2"/>
  <c r="H7" i="2"/>
  <c r="G6" i="2"/>
  <c r="G5" i="2"/>
  <c r="H5" i="2" s="1"/>
  <c r="G48" i="2" l="1"/>
  <c r="G9" i="2"/>
  <c r="H6" i="2"/>
  <c r="H9" i="2" s="1"/>
  <c r="E28" i="2" s="1"/>
  <c r="I29"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<sst xmlns="http://schemas.openxmlformats.org/spreadsheetml/2006/main" count="155" uniqueCount="68">
  <si>
    <r>
      <rPr>
        <b/>
        <sz val="11"/>
        <color theme="1"/>
        <rFont val="Aptos Narrow"/>
        <family val="2"/>
        <scheme val="minor"/>
      </rPr>
      <t>Artículo 99 LISR</t>
    </r>
    <r>
      <rPr>
        <sz val="11"/>
        <color theme="1"/>
        <rFont val="Aptos Narrow"/>
        <family val="2"/>
        <scheme val="minor"/>
      </rPr>
      <t>. Quienes hagan pagos por los conceptos a que se refiere este Capítulo, tendrán las siguientes obligaciones:</t>
    </r>
  </si>
  <si>
    <t>VI. Proporcionar a más tardar el 15 de febrero de cada año, a las personas a quienes les hubieran prestado servicios personales subordinados, constancia y el comprobante fiscal del monto total de los viáticos pagados en el año de calendario de que se trate, por los que se aplicó lo dispuesto en el artículo 93, fracción XVII de esta Ley.</t>
  </si>
  <si>
    <r>
      <rPr>
        <b/>
        <sz val="11"/>
        <color theme="1"/>
        <rFont val="Aptos Narrow"/>
        <family val="2"/>
        <scheme val="minor"/>
      </rPr>
      <t xml:space="preserve">No expedición de constancia y CFDI por concepto de viáticos comprobados por el trabajador, cuando se haya cumplido con la emisión del CFDI de nómina
2.7.5.3. </t>
    </r>
    <r>
      <rPr>
        <sz val="11"/>
        <color theme="1"/>
        <rFont val="Aptos Narrow"/>
        <family val="2"/>
        <scheme val="minor"/>
      </rPr>
      <t>Para los efectos de los artículos 28, fracción V, 93, fracción XVII y 99, fracción VI de la Ley del ISR y 152 del Reglamento de la Ley del ISR, los contribuyentes que hagan pagos por concepto de sueldos y salarios podrán dar por cumplidas las obligaciones de expedir la constancia y el comprobante fiscal del monto total de los viáticos pagados en el año de calendario a los que se les aplicó lo establecido en el artículo 93, fracción XVII de la Ley del ISR, mediante la expedición y entrega en tiempo y forma a sus trabajadores del CFDI de nómina a que se refiere el artículo 99, fracción III de la Ley del ISR, siempre que en dicho CFDI hayan reflejado la información de viáticos que corresponda en términos de las disposiciones fiscales aplicables.
	LISR 28, 93, 99, RLISR 152</t>
    </r>
  </si>
  <si>
    <t>Trabajador 1</t>
  </si>
  <si>
    <t>Concepto</t>
  </si>
  <si>
    <t>Hospedaje</t>
  </si>
  <si>
    <t>Lugar</t>
  </si>
  <si>
    <t>Territorio nacional</t>
  </si>
  <si>
    <t>Fecha inicial</t>
  </si>
  <si>
    <t>Fecha final</t>
  </si>
  <si>
    <t>Importe</t>
  </si>
  <si>
    <t>IVA</t>
  </si>
  <si>
    <t>Total</t>
  </si>
  <si>
    <t>Forma de pago</t>
  </si>
  <si>
    <t>Efectivo</t>
  </si>
  <si>
    <t>Alimentación</t>
  </si>
  <si>
    <t>Tarjeta de debito</t>
  </si>
  <si>
    <t>Tipo de comprobante</t>
  </si>
  <si>
    <t>CFDI</t>
  </si>
  <si>
    <r>
      <rPr>
        <b/>
        <sz val="11"/>
        <color theme="1"/>
        <rFont val="Aptos Narrow"/>
        <family val="2"/>
        <scheme val="minor"/>
      </rPr>
      <t>Artículo 28 LISR</t>
    </r>
    <r>
      <rPr>
        <sz val="11"/>
        <color theme="1"/>
        <rFont val="Aptos Narrow"/>
        <family val="2"/>
        <scheme val="minor"/>
      </rPr>
      <t xml:space="preserve">
</t>
    </r>
    <r>
      <rPr>
        <sz val="11"/>
        <color theme="6" tint="-0.249977111117893"/>
        <rFont val="Aptos Narrow"/>
        <family val="2"/>
        <scheme val="minor"/>
      </rPr>
      <t>V. Los viáticos o gastos de viaje, en el país o en el extranjero, cuando no se destinen al hospedaje, alimentación, transporte, uso o goce temporal de automóviles y pago de kilometraje, de la persona beneficiaria del viático o cuando se apliquen dentro de una faja de 50 kilómetros que circunde al establecimiento del contribuyente. Las personas a favor de las cuales se realice la erogación, deben tener relación de trabajo con el contribuyente en los términos del Capítulo I del Título IV de esta Ley o deben estar prestando servicios profesionales. Los gastos a que se refiere esta fracción deberán estar amparados con un comprobante fiscal cuando éstos se realicen en territorio nacional o con la documentación comprobatoria correspondiente, cuando los mismos se efectúen en el extranjero.</t>
    </r>
  </si>
  <si>
    <t>Tratándose de gastos de viaje destinados a la alimentación, éstos sólo serán deducibles hasta por un monto que no exceda de $750.00 diarios por cada beneficiario, cuando los mismos se eroguen en territorio nacional, o $1,500.00 cuando se eroguen en el extranjero, y el contribuyente acompañe el comprobante fiscal o la documentación comprobatoria que ampare el hospedaje o transporte. Cuando a la documentación que ampare el gasto de alimentación el contribuyente únicamente acompañe el comprobante fiscal relativo al transporte, la deducción a que se refiere este párrafo sólo procederá cuando el pago se efectúe mediante tarjeta de crédito de la persona que realiza el viaje.</t>
  </si>
  <si>
    <t>Transporte</t>
  </si>
  <si>
    <t>a</t>
  </si>
  <si>
    <t>ar</t>
  </si>
  <si>
    <t>Importe total entregado al trabajador</t>
  </si>
  <si>
    <t>Sueldos, Salarios  Rayas y Jornales</t>
  </si>
  <si>
    <t>Tipo</t>
  </si>
  <si>
    <t>Percepción</t>
  </si>
  <si>
    <t>Gravado</t>
  </si>
  <si>
    <t>Exento</t>
  </si>
  <si>
    <t>Seguridad social</t>
  </si>
  <si>
    <t>ISR</t>
  </si>
  <si>
    <t>Deducción</t>
  </si>
  <si>
    <t>Subsidio para el empleo (efectivamente entregado al trabajador).</t>
  </si>
  <si>
    <t>Viáticos (entregados al trabajador).</t>
  </si>
  <si>
    <t>Otros pagos</t>
  </si>
  <si>
    <t>Subsidio al empleo causado</t>
  </si>
  <si>
    <t>Se descuenta el excedente al trabajador</t>
  </si>
  <si>
    <t>Viáticos</t>
  </si>
  <si>
    <t>Ajuste en Viáticos (entregados al trabajador)</t>
  </si>
  <si>
    <t>Excedente viáticos alimentación</t>
  </si>
  <si>
    <t>Persona moral RGL</t>
  </si>
  <si>
    <r>
      <rPr>
        <b/>
        <sz val="11"/>
        <color theme="1"/>
        <rFont val="Aptos Narrow"/>
        <family val="2"/>
        <scheme val="minor"/>
      </rPr>
      <t>Artículo 27 LISR</t>
    </r>
    <r>
      <rPr>
        <sz val="11"/>
        <color theme="1"/>
        <rFont val="Aptos Narrow"/>
        <family val="2"/>
        <scheme val="minor"/>
      </rPr>
      <t>. Las deducciones autorizadas en este Título deberán reunir los siguientes requisitos:</t>
    </r>
  </si>
  <si>
    <r>
      <rPr>
        <b/>
        <sz val="11"/>
        <color theme="1"/>
        <rFont val="Aptos Narrow"/>
        <family val="2"/>
        <scheme val="minor"/>
      </rPr>
      <t>XVIII.</t>
    </r>
    <r>
      <rPr>
        <sz val="11"/>
        <color theme="1"/>
        <rFont val="Aptos Narrow"/>
        <family val="2"/>
        <scheme val="minor"/>
      </rPr>
      <t xml:space="preserve">	Que al realizar las operaciones correspondientes o a más tardar el último día del ejercicio se reúnan los requisitos que para cada deducción en particular establece esta Ley. Tratándose del comprobante fiscal a que se refiere el primer párrafo de la fracción III de este artículo, éste se obtenga a más tardar el día en que el contribuyente deba presentar su declaración. Respecto de la documentación comprobatoria de las retenciones y de los pagos a que se refieren las fracciones V y VI de este artículo, respectivamente, los mismos se realicen en los plazos que al efecto establecen las disposiciones fiscales, y la documentación comprobatoria se obtenga en dicha fecha. Tratándose de las declaraciones informativas a que se refieren los artículos 76 de esta Ley, y 32, fracciones V y VIII de la Ley del Impuesto al Valor Agregado, éstas se deberán presentar en los plazos que al efecto establece el citado artículo 76 y contar a partir de esa fecha con los comprobantes fiscales correspondientes. Además, la fecha de expedición de los comprobantes fiscales de un gasto deducible deberá corresponder al ejercicio por el que se efectúa la deducción.</t>
    </r>
  </si>
  <si>
    <t>Persona moral RESICO</t>
  </si>
  <si>
    <r>
      <rPr>
        <b/>
        <sz val="11"/>
        <color theme="1"/>
        <rFont val="Aptos Narrow"/>
        <family val="2"/>
        <scheme val="minor"/>
      </rPr>
      <t>Artículo 210 LISR</t>
    </r>
    <r>
      <rPr>
        <sz val="11"/>
        <color theme="1"/>
        <rFont val="Aptos Narrow"/>
        <family val="2"/>
        <scheme val="minor"/>
      </rPr>
      <t>. Las deducciones autorizadas en este Capítulo, además de cumplir con los requisitos establecidos en otras disposiciones fiscales, deberán reunir los siguientes:</t>
    </r>
  </si>
  <si>
    <t>VIII.	Que al realizar las operaciones correspondientes o a más tardar el último día del ejercicio, se reúnan los requisitos que para cada deducción en particular establece esta Ley. Tratándose únicamente de los comprobantes fiscales a que se refiere el primer párrafo de la fracción III del artículo 27 de esta Ley, éstos se obtengan a más tardar el día en que el contribuyente deba presentar su declaración de pago provisional y la fecha de expedición de dicho comprobante fiscal deberá corresponder a dicho periodo de pago.</t>
  </si>
  <si>
    <t>Persona física actividad empresarial y profesional</t>
  </si>
  <si>
    <r>
      <rPr>
        <b/>
        <sz val="11"/>
        <color theme="1"/>
        <rFont val="Aptos Narrow"/>
        <family val="2"/>
        <scheme val="minor"/>
      </rPr>
      <t>Artículo 105 LISR</t>
    </r>
    <r>
      <rPr>
        <sz val="11"/>
        <color theme="1"/>
        <rFont val="Aptos Narrow"/>
        <family val="2"/>
        <scheme val="minor"/>
      </rPr>
      <t>. Las deducciones autorizadas en esta Sección, además de cumplir con los requisitos establecidos en otras disposiciones fiscales, deberán reunir los siguientes:</t>
    </r>
  </si>
  <si>
    <t>VIII.	Que al realizar las operaciones correspondientes o a más tardar el último día del ejercicio, se reúnan los requisitos que para cada deducción en particular establece esta Ley. Tratándose únicamente de los comprobantes fiscales a que se refiere el primer párrafo de la fracción III del artículo 27 de esta Ley, estos se obtengan a más tardar el día en que el contribuyente deba presentar su declaración del ejercicio y la fecha de expedición de dicho comprobante fiscal deberá corresponder al ejercicio en el que se efectúa la deducción.</t>
  </si>
  <si>
    <t>Timbrado regla 2.7.5.3 RMF 2025</t>
  </si>
  <si>
    <t>Cantidad entregada para viáticos</t>
  </si>
  <si>
    <t>Fecha</t>
  </si>
  <si>
    <t>Tipo de nómina</t>
  </si>
  <si>
    <t>E</t>
  </si>
  <si>
    <t>Fecha de pago</t>
  </si>
  <si>
    <t>Fecha inicial de pago</t>
  </si>
  <si>
    <t>Fecha final de pago</t>
  </si>
  <si>
    <t>No. de días pagados</t>
  </si>
  <si>
    <t>Viáticos entregados al trabajador</t>
  </si>
  <si>
    <t>Timbrado de viáticos de conformidad con el artículo 99 fracción VI LISR (ejemplo es una sugerencia)</t>
  </si>
  <si>
    <r>
      <rPr>
        <b/>
        <sz val="11"/>
        <color theme="1"/>
        <rFont val="Aptos Narrow"/>
        <family val="2"/>
        <scheme val="minor"/>
      </rPr>
      <t>Artículo 152 RLISR</t>
    </r>
    <r>
      <rPr>
        <sz val="11"/>
        <color theme="1"/>
        <rFont val="Aptos Narrow"/>
        <family val="2"/>
        <scheme val="minor"/>
      </rPr>
      <t>. Para efectos del artículo 93, fracción XVII de la Ley, las personas físicas que reciban viáticos y efectivamente los eroguen en servicio del patrón, podrán no presentar comprobantes fiscales hasta por un 20% del total de viáticos erogados en cada ocasión, cuando no existan servicios para emitir los mismos, sin que en ningún caso el monto que no se compruebe exceda de $15,000.00 en el ejercicio fiscal de que se trate, siempre que el monto restante de los viáticos se eroguen mediante tarjeta de crédito, de débito o de servicio del patrón. La parte queen su caso no se erogue deberá ser reintegrada por la persona física que reciba los viáticos o en caso contrario no le será aplicable lo dispuesto en este artículo.
Las cantidades no comprobadas se considerarán ingresos exentos para efectos del Impuesto, siempre que además se cumplan con los requisitos del artículo 28, fracción V de la Ley.
Lo dispuesto en el presente artículo no es aplicable tratándose de gastos de hospedaje y de pasajes de avión.</t>
    </r>
  </si>
  <si>
    <t>Viáticos erogados en el ejercicio</t>
  </si>
  <si>
    <t>(x) 20%</t>
  </si>
  <si>
    <t>(=) Importe a comparar</t>
  </si>
  <si>
    <t>vs</t>
  </si>
  <si>
    <t>Límite máximo artículo 152 RLISR</t>
  </si>
  <si>
    <t>Ingreso exento por viáticos no comprobados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</si>
</sst>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color theme="1"/>
      <name val="Aptos Narrow"/>
      <family val="2"/>
      <scheme val="minor"/>
    </font>
    <font>
      <b/>
      <sz val="11"/>
      <color theme="1"/>
      <name val="Aptos Narrow"/>
      <family val="2"/>
      <scheme val="minor"/>
    </font>
    <font>
      <sz val="11"/>
      <color theme="6" tint="-0.249977111117893"/>
      <name val="Aptos Narrow"/>
      <family val="2"/>
      <scheme val="minor"/>
    </font>
    <font>
      <sz val="11"/>
      <color theme="5" tint="-0.499984740745262"/>
      <name val="Aptos Narrow"/>
      <family val="2"/>
      <scheme val="minor"/>
    </font>
    <font>
      <sz val="11"/>
      <color theme="1"/>
      <name val="Marlett"/>
      <charset val="2"/>
    </font>
    <font>
      <sz val="11"/>
      <color theme="1"/>
      <name val="Arial"/>
      <family val="2"/>
    </font>
    <font>
      <sz val="11"/>
      <name val="Arial"/>
      <family val="2"/>
    </font>
  </fonts>
  <fills count="9">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xf>
    <xf numFmtId="0" fontId="0" fillId="3" borderId="1" xfId="0" applyFill="1" applyBorder="1" applyAlignment="1">
      <alignment horizontal="justify" vertical="center"/>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4" borderId="1" xfId="0" applyFill="1" applyBorder="1" applyAlignment="1">
      <alignment horizontal="justify" vertical="center" wrapText="1"/>
    </xf>
    <xf numFmtId="0" fontId="0" fillId="4" borderId="1" xfId="0" applyFill="1" applyBorder="1" applyAlignment="1">
      <alignment horizontal="justify" vertical="center"/>
    </xf>
    <xf numFmtId="0" fontId="0" fillId="2" borderId="1" xfId="0" applyFill="1" applyBorder="1" applyAlignment="1">
      <alignment horizontal="justify" vertical="center"/>
    </xf>
    <xf numFmtId="0" fontId="1" fillId="5" borderId="1" xfId="0" applyFont="1" applyFill="1" applyBorder="1" applyAlignment="1">
      <alignment horizontal="center" vertical="center"/>
    </xf>
    <xf numFmtId="4" fontId="0" fillId="0" borderId="0" xfId="0" applyNumberFormat="1"/>
    <xf numFmtId="0" fontId="0" fillId="0" borderId="1" xfId="0" applyBorder="1"/>
    <xf numFmtId="14" fontId="0" fillId="0" borderId="1" xfId="0" applyNumberFormat="1" applyBorder="1"/>
    <xf numFmtId="4" fontId="0" fillId="0" borderId="1" xfId="0" applyNumberFormat="1" applyBorder="1"/>
    <xf numFmtId="0" fontId="0" fillId="0" borderId="1" xfId="0" applyFill="1" applyBorder="1"/>
    <xf numFmtId="0" fontId="1" fillId="0" borderId="0" xfId="0" applyFont="1"/>
    <xf numFmtId="4" fontId="1" fillId="0" borderId="0" xfId="0" applyNumberFormat="1" applyFont="1"/>
    <xf numFmtId="0" fontId="1" fillId="5" borderId="1" xfId="0" applyFont="1" applyFill="1" applyBorder="1" applyAlignment="1">
      <alignment horizontal="center" vertical="center" wrapText="1"/>
    </xf>
    <xf numFmtId="0" fontId="3" fillId="0" borderId="1" xfId="0" applyFont="1" applyBorder="1" applyAlignment="1">
      <alignment horizontal="justify" vertical="center"/>
    </xf>
    <xf numFmtId="0" fontId="4" fillId="0" borderId="0" xfId="0" applyFont="1" applyAlignment="1">
      <alignment horizontal="center"/>
    </xf>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6" borderId="4" xfId="0" applyFont="1" applyFill="1" applyBorder="1" applyAlignment="1">
      <alignment horizontal="center" vertical="center" wrapText="1"/>
    </xf>
    <xf numFmtId="0" fontId="1" fillId="3" borderId="1" xfId="0" applyFont="1" applyFill="1" applyBorder="1" applyAlignment="1">
      <alignment horizontal="center" vertical="center"/>
    </xf>
    <xf numFmtId="4" fontId="0" fillId="0" borderId="1" xfId="0" applyNumberFormat="1" applyBorder="1" applyAlignment="1">
      <alignment vertical="center"/>
    </xf>
    <xf numFmtId="0" fontId="1" fillId="5" borderId="1" xfId="0" applyFont="1" applyFill="1" applyBorder="1" applyAlignment="1">
      <alignment horizontal="center"/>
    </xf>
    <xf numFmtId="0" fontId="5" fillId="0" borderId="1" xfId="0" applyFont="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7" borderId="1" xfId="0" applyFill="1" applyBorder="1" applyAlignment="1">
      <alignment horizontal="center"/>
    </xf>
    <xf numFmtId="0" fontId="5" fillId="0" borderId="1" xfId="0" applyFont="1" applyBorder="1" applyAlignment="1">
      <alignment horizontal="justify" vertical="center" wrapText="1"/>
    </xf>
    <xf numFmtId="0" fontId="0" fillId="0" borderId="2" xfId="0" applyBorder="1" applyAlignment="1">
      <alignment horizontal="left"/>
    </xf>
    <xf numFmtId="0" fontId="0" fillId="0" borderId="1" xfId="0" applyBorder="1" applyAlignment="1">
      <alignment horizontal="center"/>
    </xf>
    <xf numFmtId="0" fontId="0" fillId="0" borderId="2" xfId="0" applyBorder="1" applyAlignment="1">
      <alignment horizontal="left"/>
    </xf>
    <xf numFmtId="164" fontId="5" fillId="0" borderId="1" xfId="0" applyNumberFormat="1" applyFont="1" applyBorder="1" applyAlignment="1">
      <alignment vertical="center" wrapText="1"/>
    </xf>
    <xf numFmtId="164" fontId="6" fillId="0" borderId="1" xfId="0" applyNumberFormat="1" applyFont="1" applyBorder="1" applyAlignment="1">
      <alignment horizontal="center" vertical="center" wrapText="1"/>
    </xf>
    <xf numFmtId="164" fontId="6" fillId="0" borderId="1" xfId="0" applyNumberFormat="1" applyFont="1" applyBorder="1" applyAlignment="1">
      <alignment vertical="center" wrapText="1"/>
    </xf>
    <xf numFmtId="0" fontId="0" fillId="0" borderId="1" xfId="0" applyBorder="1" applyAlignment="1">
      <alignment horizontal="justify"/>
    </xf>
    <xf numFmtId="0" fontId="0" fillId="0" borderId="1" xfId="0" applyBorder="1" applyAlignment="1">
      <alignment horizontal="justify" vertical="center"/>
    </xf>
    <xf numFmtId="0" fontId="1" fillId="8" borderId="1" xfId="0" applyFont="1" applyFill="1" applyBorder="1" applyAlignment="1">
      <alignment horizontal="center"/>
    </xf>
    <xf numFmtId="0" fontId="1" fillId="0" borderId="0" xfId="0" applyFont="1" applyAlignment="1">
      <alignment horizontal="right" indent="1"/>
    </xf>
    <xf numFmtId="0" fontId="0" fillId="7" borderId="1" xfId="0" applyFill="1" applyBorder="1" applyAlignment="1">
      <alignment horizontal="center" vertical="center"/>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0" fillId="2" borderId="1" xfId="0" applyFill="1" applyBorder="1" applyAlignment="1">
      <alignment horizontal="justify" wrapText="1"/>
    </xf>
    <xf numFmtId="0" fontId="0" fillId="2" borderId="1" xfId="0" applyFill="1" applyBorder="1" applyAlignment="1">
      <alignment horizontal="justify"/>
    </xf>
    <xf numFmtId="9" fontId="0" fillId="0" borderId="0" xfId="0" applyNumberFormat="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874F-416E-47FD-8AD2-74F2A6487A67}">
  <sheetPr codeName="Hoja1"/>
  <dimension ref="B4:D15"/>
  <sheetViews>
    <sheetView topLeftCell="A5" zoomScale="150" zoomScaleNormal="150" workbookViewId="0">
      <selection activeCell="C10" sqref="C10"/>
    </sheetView>
  </sheetViews>
  <sheetFormatPr baseColWidth="10" defaultRowHeight="15" x14ac:dyDescent="0.25"/>
  <cols>
    <col min="1" max="1" width="5.85546875" customWidth="1"/>
    <col min="2" max="2" width="61.42578125" customWidth="1"/>
    <col min="3" max="3" width="11.85546875" customWidth="1"/>
    <col min="4" max="4" width="73.42578125" customWidth="1"/>
  </cols>
  <sheetData>
    <row r="4" spans="2:4" ht="30" x14ac:dyDescent="0.25">
      <c r="B4" s="7" t="s">
        <v>0</v>
      </c>
      <c r="D4" s="5" t="s">
        <v>2</v>
      </c>
    </row>
    <row r="5" spans="2:4" ht="154.5" customHeight="1" x14ac:dyDescent="0.25">
      <c r="B5" s="2" t="s">
        <v>1</v>
      </c>
      <c r="D5" s="6"/>
    </row>
    <row r="7" spans="2:4" ht="153" customHeight="1" x14ac:dyDescent="0.25">
      <c r="B7" s="45" t="s">
        <v>61</v>
      </c>
      <c r="C7" s="46"/>
      <c r="D7" s="46"/>
    </row>
    <row r="9" spans="2:4" x14ac:dyDescent="0.25">
      <c r="B9" t="s">
        <v>62</v>
      </c>
      <c r="C9" s="9">
        <v>57600</v>
      </c>
    </row>
    <row r="10" spans="2:4" x14ac:dyDescent="0.25">
      <c r="B10" t="s">
        <v>63</v>
      </c>
      <c r="C10" s="47">
        <v>0.2</v>
      </c>
    </row>
    <row r="11" spans="2:4" x14ac:dyDescent="0.25">
      <c r="B11" t="s">
        <v>64</v>
      </c>
      <c r="C11" s="9">
        <f>IFERROR(ROUND(C9*C10,2),"")</f>
        <v>11520</v>
      </c>
    </row>
    <row r="12" spans="2:4" x14ac:dyDescent="0.25">
      <c r="B12" t="s">
        <v>65</v>
      </c>
    </row>
    <row r="13" spans="2:4" x14ac:dyDescent="0.25">
      <c r="B13" t="s">
        <v>66</v>
      </c>
      <c r="C13" s="9">
        <v>15000</v>
      </c>
    </row>
    <row r="15" spans="2:4" x14ac:dyDescent="0.25">
      <c r="B15" s="14" t="s">
        <v>67</v>
      </c>
      <c r="C15" s="15">
        <f>IFERROR(IF(C11&gt;=C13,C13,C11),"")</f>
        <v>11520</v>
      </c>
    </row>
  </sheetData>
  <mergeCells count="2">
    <mergeCell ref="D4:D5"/>
    <mergeCell ref="B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8DBE-5FC4-4C08-AEF2-463682745B48}">
  <sheetPr codeName="Hoja2"/>
  <dimension ref="B3:L66"/>
  <sheetViews>
    <sheetView tabSelected="1" zoomScale="160" zoomScaleNormal="160" workbookViewId="0">
      <selection activeCell="H66" sqref="H66"/>
    </sheetView>
  </sheetViews>
  <sheetFormatPr baseColWidth="10" defaultRowHeight="15" x14ac:dyDescent="0.25"/>
  <cols>
    <col min="1" max="1" width="4.85546875" customWidth="1"/>
    <col min="2" max="2" width="18.7109375" customWidth="1"/>
    <col min="3" max="3" width="16.85546875" customWidth="1"/>
    <col min="4" max="4" width="12.7109375" customWidth="1"/>
    <col min="8" max="8" width="17.85546875" customWidth="1"/>
    <col min="9" max="9" width="16" customWidth="1"/>
    <col min="10" max="10" width="12.7109375" customWidth="1"/>
    <col min="11" max="11" width="4.42578125" customWidth="1"/>
  </cols>
  <sheetData>
    <row r="3" spans="2:12" x14ac:dyDescent="0.25">
      <c r="B3" s="14" t="s">
        <v>3</v>
      </c>
    </row>
    <row r="4" spans="2:12" ht="45" x14ac:dyDescent="0.25">
      <c r="B4" s="8" t="s">
        <v>4</v>
      </c>
      <c r="C4" s="8" t="s">
        <v>6</v>
      </c>
      <c r="D4" s="8" t="s">
        <v>8</v>
      </c>
      <c r="E4" s="8" t="s">
        <v>9</v>
      </c>
      <c r="F4" s="8" t="s">
        <v>10</v>
      </c>
      <c r="G4" s="8" t="s">
        <v>11</v>
      </c>
      <c r="H4" s="8" t="s">
        <v>12</v>
      </c>
      <c r="I4" s="8" t="s">
        <v>13</v>
      </c>
      <c r="J4" s="16" t="s">
        <v>17</v>
      </c>
    </row>
    <row r="5" spans="2:12" ht="16.5" x14ac:dyDescent="0.25">
      <c r="B5" s="10" t="s">
        <v>5</v>
      </c>
      <c r="C5" s="10" t="s">
        <v>7</v>
      </c>
      <c r="D5" s="11">
        <v>45924</v>
      </c>
      <c r="E5" s="11">
        <v>45926</v>
      </c>
      <c r="F5" s="12">
        <v>6850</v>
      </c>
      <c r="G5" s="12">
        <f>F5*0.16</f>
        <v>1096</v>
      </c>
      <c r="H5" s="12">
        <f>SUM(F5:G5)</f>
        <v>7946</v>
      </c>
      <c r="I5" s="10" t="s">
        <v>14</v>
      </c>
      <c r="J5" s="10" t="s">
        <v>18</v>
      </c>
      <c r="K5" s="18" t="s">
        <v>22</v>
      </c>
    </row>
    <row r="6" spans="2:12" ht="16.5" x14ac:dyDescent="0.25">
      <c r="B6" s="13" t="s">
        <v>15</v>
      </c>
      <c r="C6" s="10" t="s">
        <v>7</v>
      </c>
      <c r="D6" s="11">
        <v>45924</v>
      </c>
      <c r="E6" s="11">
        <v>45924</v>
      </c>
      <c r="F6" s="12">
        <v>560</v>
      </c>
      <c r="G6" s="12">
        <f>F6*0.16</f>
        <v>89.600000000000009</v>
      </c>
      <c r="H6" s="12">
        <f>SUM(F6:G6)</f>
        <v>649.6</v>
      </c>
      <c r="I6" s="10" t="s">
        <v>14</v>
      </c>
      <c r="J6" s="10" t="s">
        <v>18</v>
      </c>
      <c r="K6" s="18" t="s">
        <v>22</v>
      </c>
    </row>
    <row r="7" spans="2:12" ht="16.5" x14ac:dyDescent="0.25">
      <c r="B7" s="13" t="s">
        <v>15</v>
      </c>
      <c r="C7" s="10" t="s">
        <v>7</v>
      </c>
      <c r="D7" s="11">
        <v>45925</v>
      </c>
      <c r="E7" s="11">
        <v>45925</v>
      </c>
      <c r="F7" s="12">
        <v>980</v>
      </c>
      <c r="G7" s="12">
        <f>F7*0.16</f>
        <v>156.80000000000001</v>
      </c>
      <c r="H7" s="12">
        <f>SUM(F7:G7)</f>
        <v>1136.8</v>
      </c>
      <c r="I7" s="10" t="s">
        <v>16</v>
      </c>
      <c r="J7" s="10" t="s">
        <v>18</v>
      </c>
      <c r="K7" s="18" t="s">
        <v>23</v>
      </c>
      <c r="L7" t="s">
        <v>37</v>
      </c>
    </row>
    <row r="8" spans="2:12" ht="16.5" x14ac:dyDescent="0.25">
      <c r="B8" s="13" t="s">
        <v>21</v>
      </c>
      <c r="C8" s="10" t="s">
        <v>7</v>
      </c>
      <c r="D8" s="11">
        <v>45924</v>
      </c>
      <c r="E8" s="11">
        <v>45926</v>
      </c>
      <c r="F8" s="12">
        <v>10000</v>
      </c>
      <c r="G8" s="12">
        <f>F8*0.16</f>
        <v>1600</v>
      </c>
      <c r="H8" s="12">
        <f>SUM(F8:G8)</f>
        <v>11600</v>
      </c>
      <c r="I8" s="10" t="s">
        <v>16</v>
      </c>
      <c r="J8" s="10" t="s">
        <v>18</v>
      </c>
      <c r="K8" s="18" t="s">
        <v>22</v>
      </c>
    </row>
    <row r="9" spans="2:12" x14ac:dyDescent="0.25">
      <c r="E9" s="14" t="s">
        <v>12</v>
      </c>
      <c r="F9" s="15">
        <f>SUM(F5:F8)</f>
        <v>18390</v>
      </c>
      <c r="G9" s="15">
        <f t="shared" ref="G9:H9" si="0">SUM(G5:G8)</f>
        <v>2942.3999999999996</v>
      </c>
      <c r="H9" s="15">
        <f t="shared" si="0"/>
        <v>21332.400000000001</v>
      </c>
    </row>
    <row r="11" spans="2:12" ht="118.5" customHeight="1" x14ac:dyDescent="0.25">
      <c r="B11" s="3" t="s">
        <v>19</v>
      </c>
      <c r="C11" s="4"/>
      <c r="D11" s="4"/>
      <c r="E11" s="4"/>
      <c r="F11" s="4"/>
      <c r="G11" s="4"/>
      <c r="H11" s="4"/>
      <c r="I11" s="4"/>
    </row>
    <row r="12" spans="2:12" ht="98.25" customHeight="1" x14ac:dyDescent="0.25">
      <c r="B12" s="17" t="s">
        <v>20</v>
      </c>
      <c r="C12" s="17"/>
      <c r="D12" s="17"/>
      <c r="E12" s="17"/>
      <c r="F12" s="17"/>
      <c r="G12" s="17"/>
      <c r="H12" s="17"/>
      <c r="I12" s="17"/>
    </row>
    <row r="14" spans="2:12" x14ac:dyDescent="0.25">
      <c r="B14" s="1" t="s">
        <v>24</v>
      </c>
      <c r="C14" s="1"/>
      <c r="D14" s="9">
        <v>25000</v>
      </c>
      <c r="F14" s="14" t="s">
        <v>50</v>
      </c>
    </row>
    <row r="15" spans="2:12" ht="15.75" thickBot="1" x14ac:dyDescent="0.3"/>
    <row r="16" spans="2:12" x14ac:dyDescent="0.25">
      <c r="B16" s="19" t="s">
        <v>26</v>
      </c>
      <c r="C16" s="23" t="s">
        <v>27</v>
      </c>
      <c r="D16" s="24" t="s">
        <v>28</v>
      </c>
      <c r="E16" s="24" t="s">
        <v>29</v>
      </c>
      <c r="G16" s="20" t="s">
        <v>26</v>
      </c>
      <c r="H16" s="23" t="s">
        <v>32</v>
      </c>
      <c r="I16" s="26" t="s">
        <v>10</v>
      </c>
    </row>
    <row r="17" spans="2:9" ht="42.75" x14ac:dyDescent="0.25">
      <c r="B17" s="21">
        <v>1</v>
      </c>
      <c r="C17" s="22" t="s">
        <v>25</v>
      </c>
      <c r="D17" s="25">
        <v>4500</v>
      </c>
      <c r="E17" s="12"/>
      <c r="G17" s="21">
        <v>1</v>
      </c>
      <c r="H17" s="22" t="s">
        <v>30</v>
      </c>
      <c r="I17" s="25">
        <v>125</v>
      </c>
    </row>
    <row r="18" spans="2:9" x14ac:dyDescent="0.25">
      <c r="G18" s="21">
        <v>2</v>
      </c>
      <c r="H18" s="22" t="s">
        <v>31</v>
      </c>
      <c r="I18" s="25">
        <v>750.32</v>
      </c>
    </row>
    <row r="19" spans="2:9" ht="42.75" x14ac:dyDescent="0.25">
      <c r="B19" s="28" t="s">
        <v>26</v>
      </c>
      <c r="C19" s="29" t="s">
        <v>35</v>
      </c>
      <c r="D19" s="29"/>
      <c r="E19" s="42" t="s">
        <v>10</v>
      </c>
      <c r="G19" s="21">
        <v>4</v>
      </c>
      <c r="H19" s="22" t="s">
        <v>40</v>
      </c>
      <c r="I19" s="25">
        <v>230</v>
      </c>
    </row>
    <row r="20" spans="2:9" ht="71.25" customHeight="1" x14ac:dyDescent="0.25">
      <c r="B20" s="21">
        <v>2</v>
      </c>
      <c r="C20" s="31" t="s">
        <v>33</v>
      </c>
      <c r="D20" s="31"/>
      <c r="E20" s="25">
        <v>0</v>
      </c>
    </row>
    <row r="21" spans="2:9" ht="16.5" customHeight="1" x14ac:dyDescent="0.25">
      <c r="C21" s="32" t="s">
        <v>36</v>
      </c>
      <c r="D21" s="32"/>
      <c r="E21" s="9">
        <v>0</v>
      </c>
    </row>
    <row r="22" spans="2:9" ht="42.75" customHeight="1" x14ac:dyDescent="0.25">
      <c r="B22" s="21">
        <v>3</v>
      </c>
      <c r="C22" s="27" t="s">
        <v>34</v>
      </c>
      <c r="D22" s="27"/>
      <c r="E22" s="25">
        <f>D14</f>
        <v>25000</v>
      </c>
    </row>
    <row r="24" spans="2:9" ht="207.75" customHeight="1" x14ac:dyDescent="0.25">
      <c r="B24" s="33" t="e" vm="1">
        <v>#VALUE!</v>
      </c>
      <c r="C24" s="33"/>
      <c r="D24" s="33"/>
      <c r="E24" s="33"/>
      <c r="F24" s="33"/>
      <c r="G24" s="33"/>
      <c r="H24" s="33"/>
    </row>
    <row r="25" spans="2:9" ht="15.75" thickBot="1" x14ac:dyDescent="0.3"/>
    <row r="26" spans="2:9" x14ac:dyDescent="0.25">
      <c r="B26" s="19" t="s">
        <v>26</v>
      </c>
      <c r="C26" s="23" t="s">
        <v>27</v>
      </c>
      <c r="D26" s="24" t="s">
        <v>28</v>
      </c>
      <c r="E26" s="24" t="s">
        <v>29</v>
      </c>
      <c r="G26" s="20" t="s">
        <v>26</v>
      </c>
      <c r="H26" s="23" t="s">
        <v>32</v>
      </c>
      <c r="I26" s="26" t="s">
        <v>10</v>
      </c>
    </row>
    <row r="27" spans="2:9" ht="42.75" x14ac:dyDescent="0.25">
      <c r="B27" s="21">
        <v>1</v>
      </c>
      <c r="C27" s="22" t="s">
        <v>25</v>
      </c>
      <c r="D27" s="25">
        <v>4500</v>
      </c>
      <c r="E27" s="12"/>
      <c r="G27" s="21">
        <v>1</v>
      </c>
      <c r="H27" s="22" t="s">
        <v>30</v>
      </c>
      <c r="I27" s="25">
        <v>125</v>
      </c>
    </row>
    <row r="28" spans="2:9" x14ac:dyDescent="0.25">
      <c r="B28" s="21">
        <v>50</v>
      </c>
      <c r="C28" s="35" t="s">
        <v>38</v>
      </c>
      <c r="D28" s="10"/>
      <c r="E28" s="12">
        <f>H9</f>
        <v>21332.400000000001</v>
      </c>
      <c r="G28" s="21">
        <v>2</v>
      </c>
      <c r="H28" s="22" t="s">
        <v>31</v>
      </c>
      <c r="I28" s="25">
        <v>750.32</v>
      </c>
    </row>
    <row r="29" spans="2:9" ht="42.75" x14ac:dyDescent="0.25">
      <c r="G29" s="36">
        <v>81</v>
      </c>
      <c r="H29" s="37" t="s">
        <v>39</v>
      </c>
      <c r="I29" s="25">
        <f>E28</f>
        <v>21332.400000000001</v>
      </c>
    </row>
    <row r="31" spans="2:9" x14ac:dyDescent="0.25">
      <c r="B31" s="28" t="s">
        <v>26</v>
      </c>
      <c r="C31" s="29" t="s">
        <v>35</v>
      </c>
      <c r="D31" s="29"/>
      <c r="E31" s="30" t="s">
        <v>10</v>
      </c>
    </row>
    <row r="32" spans="2:9" ht="27" customHeight="1" x14ac:dyDescent="0.25">
      <c r="B32" s="21">
        <v>2</v>
      </c>
      <c r="C32" s="31" t="s">
        <v>33</v>
      </c>
      <c r="D32" s="31"/>
      <c r="E32" s="25">
        <v>0</v>
      </c>
    </row>
    <row r="33" spans="2:10" x14ac:dyDescent="0.25">
      <c r="C33" s="34" t="s">
        <v>36</v>
      </c>
      <c r="D33" s="34"/>
      <c r="E33" s="9">
        <v>0</v>
      </c>
    </row>
    <row r="37" spans="2:10" x14ac:dyDescent="0.25">
      <c r="B37" s="14" t="s">
        <v>60</v>
      </c>
    </row>
    <row r="39" spans="2:10" ht="45" x14ac:dyDescent="0.25">
      <c r="B39" s="8" t="s">
        <v>4</v>
      </c>
      <c r="C39" s="8" t="s">
        <v>6</v>
      </c>
      <c r="D39" s="8" t="s">
        <v>8</v>
      </c>
      <c r="E39" s="8" t="s">
        <v>9</v>
      </c>
      <c r="F39" s="8" t="s">
        <v>10</v>
      </c>
      <c r="G39" s="8" t="s">
        <v>11</v>
      </c>
      <c r="H39" s="8" t="s">
        <v>12</v>
      </c>
      <c r="I39" s="8" t="s">
        <v>13</v>
      </c>
      <c r="J39" s="16" t="s">
        <v>17</v>
      </c>
    </row>
    <row r="40" spans="2:10" x14ac:dyDescent="0.25">
      <c r="B40" s="10" t="s">
        <v>5</v>
      </c>
      <c r="C40" s="10" t="s">
        <v>7</v>
      </c>
      <c r="D40" s="11">
        <v>45924</v>
      </c>
      <c r="E40" s="11">
        <v>45926</v>
      </c>
      <c r="F40" s="12">
        <v>6850</v>
      </c>
      <c r="G40" s="12">
        <f>F40*0.16</f>
        <v>1096</v>
      </c>
      <c r="H40" s="12">
        <f>SUM(F40:G40)</f>
        <v>7946</v>
      </c>
      <c r="I40" s="10" t="s">
        <v>14</v>
      </c>
      <c r="J40" s="10" t="s">
        <v>18</v>
      </c>
    </row>
    <row r="41" spans="2:10" x14ac:dyDescent="0.25">
      <c r="B41" s="13" t="s">
        <v>15</v>
      </c>
      <c r="C41" s="10" t="s">
        <v>7</v>
      </c>
      <c r="D41" s="11">
        <v>45924</v>
      </c>
      <c r="E41" s="11">
        <v>45924</v>
      </c>
      <c r="F41" s="12">
        <v>560</v>
      </c>
      <c r="G41" s="12">
        <f>F41*0.16</f>
        <v>89.600000000000009</v>
      </c>
      <c r="H41" s="12">
        <f>SUM(F41:G41)</f>
        <v>649.6</v>
      </c>
      <c r="I41" s="10" t="s">
        <v>14</v>
      </c>
      <c r="J41" s="10" t="s">
        <v>18</v>
      </c>
    </row>
    <row r="42" spans="2:10" x14ac:dyDescent="0.25">
      <c r="B42" s="13" t="s">
        <v>15</v>
      </c>
      <c r="C42" s="10" t="s">
        <v>7</v>
      </c>
      <c r="D42" s="11">
        <v>45925</v>
      </c>
      <c r="E42" s="11">
        <v>45925</v>
      </c>
      <c r="F42" s="12">
        <v>980</v>
      </c>
      <c r="G42" s="12">
        <f>F42*0.16</f>
        <v>156.80000000000001</v>
      </c>
      <c r="H42" s="12">
        <f>SUM(F42:G42)</f>
        <v>1136.8</v>
      </c>
      <c r="I42" s="10" t="s">
        <v>16</v>
      </c>
      <c r="J42" s="10" t="s">
        <v>18</v>
      </c>
    </row>
    <row r="43" spans="2:10" x14ac:dyDescent="0.25">
      <c r="B43" s="13" t="s">
        <v>21</v>
      </c>
      <c r="C43" s="10" t="s">
        <v>7</v>
      </c>
      <c r="D43" s="11">
        <v>45924</v>
      </c>
      <c r="E43" s="11">
        <v>45926</v>
      </c>
      <c r="F43" s="12">
        <v>10000</v>
      </c>
      <c r="G43" s="12">
        <f>F43*0.16</f>
        <v>1600</v>
      </c>
      <c r="H43" s="12">
        <f>SUM(F43:G43)</f>
        <v>11600</v>
      </c>
      <c r="I43" s="10" t="s">
        <v>16</v>
      </c>
      <c r="J43" s="10" t="s">
        <v>18</v>
      </c>
    </row>
    <row r="44" spans="2:10" x14ac:dyDescent="0.25">
      <c r="B44" s="10" t="s">
        <v>5</v>
      </c>
      <c r="C44" s="10" t="s">
        <v>7</v>
      </c>
      <c r="D44" s="11">
        <v>45948</v>
      </c>
      <c r="E44" s="11">
        <f>D44+3</f>
        <v>45951</v>
      </c>
      <c r="F44" s="12">
        <v>8900</v>
      </c>
      <c r="G44" s="12">
        <f>F44*0.16</f>
        <v>1424</v>
      </c>
      <c r="H44" s="12">
        <f>SUM(F44:G44)</f>
        <v>10324</v>
      </c>
      <c r="I44" s="10" t="s">
        <v>14</v>
      </c>
      <c r="J44" s="10" t="s">
        <v>18</v>
      </c>
    </row>
    <row r="45" spans="2:10" x14ac:dyDescent="0.25">
      <c r="B45" s="13" t="s">
        <v>15</v>
      </c>
      <c r="C45" s="10" t="s">
        <v>7</v>
      </c>
      <c r="D45" s="11">
        <v>45949</v>
      </c>
      <c r="E45" s="11">
        <f t="shared" ref="E45:E47" si="1">D45+3</f>
        <v>45952</v>
      </c>
      <c r="F45" s="12">
        <v>750</v>
      </c>
      <c r="G45" s="12">
        <f>F45*0.16</f>
        <v>120</v>
      </c>
      <c r="H45" s="12">
        <f>SUM(F45:G45)</f>
        <v>870</v>
      </c>
      <c r="I45" s="10" t="s">
        <v>14</v>
      </c>
      <c r="J45" s="10" t="s">
        <v>18</v>
      </c>
    </row>
    <row r="46" spans="2:10" x14ac:dyDescent="0.25">
      <c r="B46" s="13" t="s">
        <v>15</v>
      </c>
      <c r="C46" s="10" t="s">
        <v>7</v>
      </c>
      <c r="D46" s="11">
        <v>45950</v>
      </c>
      <c r="E46" s="11">
        <f t="shared" si="1"/>
        <v>45953</v>
      </c>
      <c r="F46" s="12">
        <v>620</v>
      </c>
      <c r="G46" s="12">
        <f>F46*0.16</f>
        <v>99.2</v>
      </c>
      <c r="H46" s="12">
        <f>SUM(F46:G46)</f>
        <v>719.2</v>
      </c>
      <c r="I46" s="10" t="s">
        <v>16</v>
      </c>
      <c r="J46" s="10" t="s">
        <v>18</v>
      </c>
    </row>
    <row r="47" spans="2:10" x14ac:dyDescent="0.25">
      <c r="B47" s="13" t="s">
        <v>21</v>
      </c>
      <c r="C47" s="10" t="s">
        <v>7</v>
      </c>
      <c r="D47" s="11">
        <v>45951</v>
      </c>
      <c r="E47" s="11">
        <f t="shared" si="1"/>
        <v>45954</v>
      </c>
      <c r="F47" s="12">
        <v>21600</v>
      </c>
      <c r="G47" s="12">
        <f>F47*0.16</f>
        <v>3456</v>
      </c>
      <c r="H47" s="12">
        <f>SUM(F47:G47)</f>
        <v>25056</v>
      </c>
      <c r="I47" s="10" t="s">
        <v>16</v>
      </c>
      <c r="J47" s="10" t="s">
        <v>18</v>
      </c>
    </row>
    <row r="48" spans="2:10" x14ac:dyDescent="0.25">
      <c r="F48" s="9">
        <f>SUM(F40:F47)</f>
        <v>50260</v>
      </c>
      <c r="G48" s="9">
        <f t="shared" ref="G48:H48" si="2">SUM(G40:G47)</f>
        <v>8041.5999999999995</v>
      </c>
      <c r="H48" s="9">
        <f t="shared" si="2"/>
        <v>58301.599999999999</v>
      </c>
    </row>
    <row r="49" spans="2:9" x14ac:dyDescent="0.25">
      <c r="B49" s="14" t="s">
        <v>51</v>
      </c>
    </row>
    <row r="50" spans="2:9" x14ac:dyDescent="0.25">
      <c r="B50" s="40" t="s">
        <v>52</v>
      </c>
      <c r="C50" s="40" t="s">
        <v>10</v>
      </c>
    </row>
    <row r="51" spans="2:9" x14ac:dyDescent="0.25">
      <c r="B51" s="11">
        <v>45923</v>
      </c>
      <c r="C51" s="12">
        <v>25000</v>
      </c>
    </row>
    <row r="52" spans="2:9" x14ac:dyDescent="0.25">
      <c r="B52" s="11">
        <v>45948</v>
      </c>
      <c r="C52" s="12">
        <v>40000</v>
      </c>
    </row>
    <row r="53" spans="2:9" x14ac:dyDescent="0.25">
      <c r="B53" s="41" t="s">
        <v>12</v>
      </c>
      <c r="C53" s="15">
        <f>SUM(C51:C52)</f>
        <v>65000</v>
      </c>
    </row>
    <row r="55" spans="2:9" x14ac:dyDescent="0.25">
      <c r="B55" t="s">
        <v>53</v>
      </c>
      <c r="C55" s="10" t="s">
        <v>54</v>
      </c>
    </row>
    <row r="56" spans="2:9" x14ac:dyDescent="0.25">
      <c r="B56" t="s">
        <v>55</v>
      </c>
      <c r="C56" s="11">
        <v>46022</v>
      </c>
    </row>
    <row r="57" spans="2:9" x14ac:dyDescent="0.25">
      <c r="B57" t="s">
        <v>56</v>
      </c>
      <c r="C57" s="11">
        <v>46022</v>
      </c>
    </row>
    <row r="58" spans="2:9" x14ac:dyDescent="0.25">
      <c r="B58" t="s">
        <v>57</v>
      </c>
      <c r="C58" s="11">
        <v>46022</v>
      </c>
    </row>
    <row r="59" spans="2:9" x14ac:dyDescent="0.25">
      <c r="B59" t="s">
        <v>58</v>
      </c>
      <c r="C59" s="10">
        <v>1</v>
      </c>
    </row>
    <row r="61" spans="2:9" ht="15.75" thickBot="1" x14ac:dyDescent="0.3"/>
    <row r="62" spans="2:9" x14ac:dyDescent="0.25">
      <c r="B62" s="19" t="s">
        <v>26</v>
      </c>
      <c r="C62" s="23" t="s">
        <v>27</v>
      </c>
      <c r="D62" s="24" t="s">
        <v>28</v>
      </c>
      <c r="E62" s="24" t="s">
        <v>29</v>
      </c>
      <c r="G62" s="20" t="s">
        <v>26</v>
      </c>
      <c r="H62" s="23" t="s">
        <v>32</v>
      </c>
      <c r="I62" s="26" t="s">
        <v>10</v>
      </c>
    </row>
    <row r="63" spans="2:9" ht="42.75" x14ac:dyDescent="0.25">
      <c r="B63" s="21">
        <v>50</v>
      </c>
      <c r="C63" s="35" t="s">
        <v>38</v>
      </c>
      <c r="D63" s="10"/>
      <c r="E63" s="25">
        <f>H48</f>
        <v>58301.599999999999</v>
      </c>
      <c r="G63" s="21">
        <v>4</v>
      </c>
      <c r="H63" s="22" t="s">
        <v>59</v>
      </c>
      <c r="I63" s="25">
        <f>E66</f>
        <v>65000</v>
      </c>
    </row>
    <row r="64" spans="2:9" ht="42.75" x14ac:dyDescent="0.25">
      <c r="G64" s="36">
        <v>81</v>
      </c>
      <c r="H64" s="37" t="s">
        <v>39</v>
      </c>
      <c r="I64" s="25">
        <f>E63</f>
        <v>58301.599999999999</v>
      </c>
    </row>
    <row r="65" spans="2:5" x14ac:dyDescent="0.25">
      <c r="B65" s="28" t="s">
        <v>26</v>
      </c>
      <c r="C65" s="43" t="s">
        <v>35</v>
      </c>
      <c r="D65" s="44"/>
      <c r="E65" s="30" t="s">
        <v>10</v>
      </c>
    </row>
    <row r="66" spans="2:5" ht="37.5" customHeight="1" x14ac:dyDescent="0.25">
      <c r="B66" s="21">
        <v>3</v>
      </c>
      <c r="C66" s="31" t="s">
        <v>34</v>
      </c>
      <c r="D66" s="31"/>
      <c r="E66" s="25">
        <f>C53</f>
        <v>65000</v>
      </c>
    </row>
  </sheetData>
  <mergeCells count="12">
    <mergeCell ref="C66:D66"/>
    <mergeCell ref="C65:D65"/>
    <mergeCell ref="C22:D22"/>
    <mergeCell ref="B24:H24"/>
    <mergeCell ref="C31:D31"/>
    <mergeCell ref="C32:D32"/>
    <mergeCell ref="B11:I11"/>
    <mergeCell ref="B12:I12"/>
    <mergeCell ref="B14:C14"/>
    <mergeCell ref="C19:D19"/>
    <mergeCell ref="C20:D20"/>
    <mergeCell ref="C21:D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2D0F-CFE2-4AC0-B367-F8619F05FC47}">
  <dimension ref="B4:B15"/>
  <sheetViews>
    <sheetView showGridLines="0" zoomScale="140" zoomScaleNormal="140" workbookViewId="0">
      <selection activeCell="B6" sqref="B6"/>
    </sheetView>
  </sheetViews>
  <sheetFormatPr baseColWidth="10" defaultRowHeight="15" x14ac:dyDescent="0.25"/>
  <cols>
    <col min="1" max="1" width="7.28515625" customWidth="1"/>
    <col min="2" max="2" width="137.140625" customWidth="1"/>
  </cols>
  <sheetData>
    <row r="4" spans="2:2" x14ac:dyDescent="0.25">
      <c r="B4" s="14" t="s">
        <v>41</v>
      </c>
    </row>
    <row r="5" spans="2:2" ht="12.75" customHeight="1" x14ac:dyDescent="0.25">
      <c r="B5" s="38" t="s">
        <v>42</v>
      </c>
    </row>
    <row r="6" spans="2:2" ht="126.75" customHeight="1" x14ac:dyDescent="0.25">
      <c r="B6" s="39" t="s">
        <v>43</v>
      </c>
    </row>
    <row r="8" spans="2:2" x14ac:dyDescent="0.25">
      <c r="B8" s="14" t="s">
        <v>44</v>
      </c>
    </row>
    <row r="9" spans="2:2" ht="30" x14ac:dyDescent="0.25">
      <c r="B9" s="38" t="s">
        <v>45</v>
      </c>
    </row>
    <row r="10" spans="2:2" ht="60" x14ac:dyDescent="0.25">
      <c r="B10" s="38" t="s">
        <v>46</v>
      </c>
    </row>
    <row r="13" spans="2:2" x14ac:dyDescent="0.25">
      <c r="B13" s="14" t="s">
        <v>47</v>
      </c>
    </row>
    <row r="14" spans="2:2" ht="30" x14ac:dyDescent="0.25">
      <c r="B14" s="38" t="s">
        <v>48</v>
      </c>
    </row>
    <row r="15" spans="2:2" ht="60" x14ac:dyDescent="0.25">
      <c r="B15" s="38"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FUNDAMENTO</vt:lpstr>
      <vt:lpstr>VIATICOS</vt:lpstr>
      <vt:lpstr>PLAZO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2025-10-08T21:15:29Z</dcterms:created>
  <dcterms:modified xsi:type="dcterms:W3CDTF">2025-10-08T23:44:21Z</dcterms:modified>
</cp:coreProperties>
</file>