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Amsy\ams\KINGSTON NEGRA\CURSOS\COFIDE\03-10-2025 MULTAS FISCALES\"/>
    </mc:Choice>
  </mc:AlternateContent>
  <xr:revisionPtr revIDLastSave="0" documentId="13_ncr:1_{39EEA19A-B58D-46BD-999E-9ADBDD1065DC}" xr6:coauthVersionLast="47" xr6:coauthVersionMax="47" xr10:uidLastSave="{00000000-0000-0000-0000-000000000000}"/>
  <bookViews>
    <workbookView xWindow="-120" yWindow="-120" windowWidth="29040" windowHeight="15720" xr2:uid="{E656C164-D5BD-40D9-A7F1-AFC388F7112B}"/>
  </bookViews>
  <sheets>
    <sheet name="INDEM" sheetId="1" r:id="rId1"/>
    <sheet name="PP PMRG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F20" i="2" s="1"/>
  <c r="D22" i="2"/>
  <c r="E22" i="2" s="1"/>
  <c r="F22" i="2" s="1"/>
  <c r="G22" i="2" s="1"/>
  <c r="H22" i="2" s="1"/>
  <c r="I22" i="2" s="1"/>
  <c r="J22" i="2" s="1"/>
  <c r="K22" i="2" s="1"/>
  <c r="L22" i="2" s="1"/>
  <c r="M22" i="2" s="1"/>
  <c r="N22" i="2" s="1"/>
  <c r="E19" i="2"/>
  <c r="F19" i="2"/>
  <c r="G19" i="2"/>
  <c r="H19" i="2"/>
  <c r="I19" i="2"/>
  <c r="J19" i="2"/>
  <c r="K19" i="2"/>
  <c r="L19" i="2"/>
  <c r="M19" i="2"/>
  <c r="N19" i="2"/>
  <c r="D19" i="2"/>
  <c r="F21" i="2" l="1"/>
  <c r="F23" i="2" s="1"/>
  <c r="F26" i="2" s="1"/>
  <c r="F28" i="2" s="1"/>
  <c r="N20" i="2"/>
  <c r="N21" i="2" s="1"/>
  <c r="N23" i="2" s="1"/>
  <c r="N26" i="2" s="1"/>
  <c r="N28" i="2" s="1"/>
  <c r="E20" i="2"/>
  <c r="E21" i="2" s="1"/>
  <c r="E23" i="2" s="1"/>
  <c r="E26" i="2" s="1"/>
  <c r="E28" i="2" s="1"/>
  <c r="L20" i="2"/>
  <c r="L21" i="2" s="1"/>
  <c r="L23" i="2" s="1"/>
  <c r="L26" i="2" s="1"/>
  <c r="L28" i="2" s="1"/>
  <c r="K20" i="2"/>
  <c r="K21" i="2" s="1"/>
  <c r="K23" i="2" s="1"/>
  <c r="K26" i="2" s="1"/>
  <c r="K28" i="2" s="1"/>
  <c r="J20" i="2"/>
  <c r="J21" i="2" s="1"/>
  <c r="J23" i="2" s="1"/>
  <c r="J26" i="2" s="1"/>
  <c r="J28" i="2" s="1"/>
  <c r="C21" i="2"/>
  <c r="C23" i="2" s="1"/>
  <c r="C26" i="2" s="1"/>
  <c r="C28" i="2" s="1"/>
  <c r="I20" i="2"/>
  <c r="I21" i="2" s="1"/>
  <c r="I23" i="2" s="1"/>
  <c r="I26" i="2" s="1"/>
  <c r="I28" i="2" s="1"/>
  <c r="D20" i="2"/>
  <c r="D21" i="2" s="1"/>
  <c r="D23" i="2" s="1"/>
  <c r="D26" i="2" s="1"/>
  <c r="D28" i="2" s="1"/>
  <c r="H20" i="2"/>
  <c r="H21" i="2" s="1"/>
  <c r="H23" i="2" s="1"/>
  <c r="H26" i="2" s="1"/>
  <c r="H28" i="2" s="1"/>
  <c r="G20" i="2"/>
  <c r="G21" i="2" s="1"/>
  <c r="G23" i="2" s="1"/>
  <c r="G26" i="2" s="1"/>
  <c r="G28" i="2" s="1"/>
  <c r="M20" i="2"/>
  <c r="M21" i="2" s="1"/>
  <c r="M23" i="2" s="1"/>
  <c r="M26" i="2" s="1"/>
  <c r="M28"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<sst xmlns="http://schemas.openxmlformats.org/spreadsheetml/2006/main" count="50" uniqueCount="50">
  <si>
    <t>Pérdida total de un automóvil y la aseguradora paga la indemnización</t>
  </si>
  <si>
    <t>Se emite el CFDI de tipo ingreso</t>
  </si>
  <si>
    <t>Fecha</t>
  </si>
  <si>
    <t>Método de pago</t>
  </si>
  <si>
    <t>PUE</t>
  </si>
  <si>
    <t>Forma de pago</t>
  </si>
  <si>
    <t>03</t>
  </si>
  <si>
    <t>Importe</t>
  </si>
  <si>
    <r>
      <rPr>
        <b/>
        <sz val="11"/>
        <color theme="1"/>
        <rFont val="Aptos Narrow"/>
        <family val="2"/>
        <scheme val="minor"/>
      </rPr>
      <t>Artículo 37 LISR.
Tercer párrafo</t>
    </r>
    <r>
      <rPr>
        <sz val="11"/>
        <color theme="1"/>
        <rFont val="Aptos Narrow"/>
        <family val="2"/>
        <scheme val="minor"/>
      </rPr>
      <t xml:space="preserve">
Cuando el contribuyente reinvierta la cantidad recuperada en la adquisición de bienes de naturaleza análoga a los que perdió, o bien, para redimir pasivos por la adquisición de dichos bienes, únicamente acumulará la parte de la cantidad recuperada no reinvertida o no utilizada para redimir pasivos. La cantidad reinvertida que provenga de la recuperación sólo podrá deducirse mediante la aplicación del por ciento autorizado por esta Ley sobre el monto original de la inversión del bien que se perdió y hasta por la cantidad que de este monto estaba pendiente de deducirse a la fecha de sufrir la pérdida.
</t>
    </r>
    <r>
      <rPr>
        <b/>
        <sz val="11"/>
        <color theme="1"/>
        <rFont val="Aptos Narrow"/>
        <family val="2"/>
        <scheme val="minor"/>
      </rPr>
      <t>Cuarto párrafo</t>
    </r>
    <r>
      <rPr>
        <sz val="11"/>
        <color theme="1"/>
        <rFont val="Aptos Narrow"/>
        <family val="2"/>
        <scheme val="minor"/>
      </rPr>
      <t xml:space="preserve">
Si el contribuyente invierte cantidades adicionales a las recuperadas, considerará a éstas como una inversión diferente.
</t>
    </r>
    <r>
      <rPr>
        <b/>
        <sz val="11"/>
        <color theme="1"/>
        <rFont val="Aptos Narrow"/>
        <family val="2"/>
        <scheme val="minor"/>
      </rPr>
      <t>Quinto párrafo</t>
    </r>
    <r>
      <rPr>
        <sz val="11"/>
        <color theme="1"/>
        <rFont val="Aptos Narrow"/>
        <family val="2"/>
        <scheme val="minor"/>
      </rPr>
      <t xml:space="preserve">
La reinversión a que se refiere este precepto, deberá efectuarse dentro de los doce meses siguientes contados a partir de que se obtenga la recuperación. En el caso de que las cantidades recuperadas no se reinviertan o no se utilicen para redimir pasivos, en dicho plazo, se acumularán a los demás ingresos obtenidos en el ejercicio en el que concluya el plazo.</t>
    </r>
  </si>
  <si>
    <t>Tipo de contribuyente</t>
  </si>
  <si>
    <t>PM RGL (601)</t>
  </si>
  <si>
    <t>Fundamento legal:</t>
  </si>
  <si>
    <t>Artículo 14 LISR</t>
  </si>
  <si>
    <t>Tipo de acumulación</t>
  </si>
  <si>
    <t>Devengado</t>
  </si>
  <si>
    <t>Ingresos nominales</t>
  </si>
  <si>
    <r>
      <rPr>
        <b/>
        <sz val="11"/>
        <color theme="1"/>
        <rFont val="Aptos Narrow"/>
        <family val="2"/>
        <scheme val="minor"/>
      </rPr>
      <t>Artículo 14 tercer párrafo LISR</t>
    </r>
    <r>
      <rPr>
        <sz val="11"/>
        <color theme="1"/>
        <rFont val="Aptos Narrow"/>
        <family val="2"/>
        <scheme val="minor"/>
      </rPr>
      <t xml:space="preserve">
Los ingresos nominales a que se refiere este artículo serán los ingresos acumulables, excepto el ajuste anual por inflación acumulable. Tratándose de créditos o de operaciones denominados en unidades de inversión, se considerarán ingresos nominales para los efectos de este artículo, los intereses conforme se devenguen, incluyendo el ajuste que corresponda al principal por estar los créditos u operaciones denominados en dichas unidades.</t>
    </r>
  </si>
  <si>
    <t>Enero</t>
  </si>
  <si>
    <t>Febrero</t>
  </si>
  <si>
    <t>Marzo</t>
  </si>
  <si>
    <t>Abril</t>
  </si>
  <si>
    <t>Mayo</t>
  </si>
  <si>
    <t>Junio</t>
  </si>
  <si>
    <t>Julio</t>
  </si>
  <si>
    <t>Agosto</t>
  </si>
  <si>
    <t>Septiembre</t>
  </si>
  <si>
    <t>Octubre</t>
  </si>
  <si>
    <t>Noviembre</t>
  </si>
  <si>
    <t>Diciembre</t>
  </si>
  <si>
    <t>Ventas</t>
  </si>
  <si>
    <r>
      <rPr>
        <b/>
        <sz val="11"/>
        <color theme="1"/>
        <rFont val="Aptos Narrow"/>
        <family val="2"/>
        <scheme val="minor"/>
      </rPr>
      <t>Artículo 17 LISR</t>
    </r>
    <r>
      <rPr>
        <sz val="11"/>
        <color theme="1"/>
        <rFont val="Aptos Narrow"/>
        <family val="2"/>
        <scheme val="minor"/>
      </rPr>
      <t>. Para los efectos del artículo 16 de esta Ley, se considera que los ingresos se obtienen, en aquellos casos no previstos en otros artículos de la misma, en las fechas que se señalan conforme a lo siguiente tratándose de:
I.	Enajenación de bienes o prestación de servicios, cuando se dé cualquiera de los siguientes supuestos, el que ocurra primero:
a)	Se expida el comprobante fiscal que ampare el precio o la contraprestación pactada.
b)	Se envíe o entregue materialmente el bien o cuando se preste el servicio.
c)	Se cobre o sea exigible total o parcialmente el precio o la contraprestación pactada, aun cuando provenga de anticipos.</t>
    </r>
  </si>
  <si>
    <t>Ganancia en venta de activo fijo</t>
  </si>
  <si>
    <r>
      <t xml:space="preserve">Artículo 18 LISR. </t>
    </r>
    <r>
      <rPr>
        <sz val="11"/>
        <color theme="1"/>
        <rFont val="Aptos Narrow"/>
        <family val="2"/>
        <scheme val="minor"/>
      </rPr>
      <t>Para los efectos de este Título, se consideran ingresos acumulables, además de los señalados en otros artículos de esta Ley, los siguientes:
IV.	La ganancia derivada de la enajenación de activos fijos y terrenos, títulos valor, acciones, partes sociales o certificados de aportación patrimonial emitidos por sociedades nacionales de crédito, así como la ganancia realizada que derive de la fusión o escisión de sociedades y la proveniente de reducción de capital o de liquidación de sociedades mercantiles residentes en el extranjero, en las que el contribuyente sea socio o accionista.</t>
    </r>
  </si>
  <si>
    <t>Ganancia cambiaria devengada</t>
  </si>
  <si>
    <t>Intereses devengados</t>
  </si>
  <si>
    <r>
      <rPr>
        <b/>
        <sz val="11"/>
        <color theme="1"/>
        <rFont val="Aptos Narrow"/>
        <family val="2"/>
        <scheme val="minor"/>
      </rPr>
      <t xml:space="preserve">Artículo 18 LISR. </t>
    </r>
    <r>
      <rPr>
        <sz val="11"/>
        <color theme="1"/>
        <rFont val="Aptos Narrow"/>
        <family val="2"/>
        <scheme val="minor"/>
      </rPr>
      <t xml:space="preserve">Para los efectos de este Título, se consideran ingresos acumulables, además de los señalados en otros artículos de esta Ley, los siguientes:
IX.	Los intereses devengados a favor en el ejercicio, sin ajuste alguno. En el caso de intereses moratorios, a partir del cuarto mes se acumularán únicamente los efectivamente cobrados. Para estos efectos, se considera que los ingresos por intereses moratorios que se perciban con posterioridad al tercer mes siguiente a aquél en el que el deudor incurrió en mora cubren, en primer término, los intereses moratorios devengados en los tres meses siguientes a aquél en el que el deudor incurrió en mora, hasta que el monto percibido exceda al monto de los intereses moratorios devengados acumulados correspondientes al último periodo citado.
	Para los efectos del párrafo anterior, los intereses moratorios que se cobren se acumularán hasta el momento en el que los efectivamente cobrados excedan al monto de los moratorios acumulados en los primeros tres meses y hasta por el monto en que excedan.
</t>
    </r>
    <r>
      <rPr>
        <b/>
        <sz val="11"/>
        <color theme="1"/>
        <rFont val="Aptos Narrow"/>
        <family val="2"/>
        <scheme val="minor"/>
      </rPr>
      <t>Artículo 8 sexto párrafo LISR</t>
    </r>
    <r>
      <rPr>
        <sz val="11"/>
        <color theme="1"/>
        <rFont val="Aptos Narrow"/>
        <family val="2"/>
        <scheme val="minor"/>
      </rPr>
      <t xml:space="preserve">
Se dará el tratamiento que esta Ley establece para los intereses, a las ganancias o pérdidas cambiarias, devengadas por la fluctuación de la moneda extranjera, incluyendo las correspondientes al principal y al interés mismo. La ganancia y la pérdida cambiaria no podrá ser menor ni exceder, respectivamente, de la que resultaría de considerar el tipo de cambio para solventar obligaciones denominadas en moneda extranjera pagaderas en la República Mexicana establecido por el Banco de México, que al efecto se publique en el Diario Oficial de la Federación, correspondiente al día en que se perciba la ganancia o se sufra la pérdida correspondiente.</t>
    </r>
  </si>
  <si>
    <t>Otros ingresos</t>
  </si>
  <si>
    <t>Ingresos del mes</t>
  </si>
  <si>
    <t>(+) Ingresos  de meses anteriores</t>
  </si>
  <si>
    <t>(=) Ingresos del periodo</t>
  </si>
  <si>
    <t>(x) Coficiente de utilidad</t>
  </si>
  <si>
    <t>(=) Resultado</t>
  </si>
  <si>
    <t>(-) PTU pagada en el ejercicio</t>
  </si>
  <si>
    <t>(-) Pérdidas fiscales</t>
  </si>
  <si>
    <t>(=) Utilidad fiscal</t>
  </si>
  <si>
    <t>(x) Tasa de ISR</t>
  </si>
  <si>
    <t>(=) ISR causado</t>
  </si>
  <si>
    <t>Anticipos de clientes</t>
  </si>
  <si>
    <t>(-) CFDI  de ingreso con tipo de relación 04</t>
  </si>
  <si>
    <t>(-) Aplicación de anticipo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</si>
</sst>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14" fontId="0" fillId="0" borderId="0" xfId="0" applyNumberFormat="1"/>
    <xf numFmtId="0" fontId="0" fillId="0" borderId="0" xfId="0" quotePrefix="1"/>
    <xf numFmtId="4" fontId="0" fillId="0" borderId="0" xfId="0" applyNumberFormat="1"/>
    <xf numFmtId="0" fontId="0" fillId="0" borderId="0" xfId="0" applyAlignment="1">
      <alignment horizontal="center"/>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0" xfId="0" applyAlignment="1">
      <alignment horizontal="center" vertical="center"/>
    </xf>
    <xf numFmtId="0" fontId="2" fillId="0" borderId="0" xfId="0" applyFont="1"/>
    <xf numFmtId="0" fontId="0" fillId="0" borderId="1" xfId="0" applyBorder="1"/>
    <xf numFmtId="0" fontId="2" fillId="0" borderId="0" xfId="0" applyFont="1" applyFill="1" applyBorder="1"/>
    <xf numFmtId="0" fontId="0" fillId="2" borderId="1" xfId="0" applyFill="1" applyBorder="1" applyAlignment="1">
      <alignment horizontal="justify" vertical="center" wrapText="1"/>
    </xf>
    <xf numFmtId="0" fontId="0" fillId="2" borderId="2" xfId="0" applyFill="1" applyBorder="1" applyAlignment="1">
      <alignment horizontal="justify" vertical="center"/>
    </xf>
    <xf numFmtId="0" fontId="2" fillId="3" borderId="1" xfId="0" applyFont="1" applyFill="1" applyBorder="1" applyAlignment="1">
      <alignment horizontal="center"/>
    </xf>
    <xf numFmtId="0" fontId="2" fillId="3" borderId="2" xfId="0" applyFont="1" applyFill="1" applyBorder="1" applyAlignment="1">
      <alignment horizontal="center"/>
    </xf>
    <xf numFmtId="4" fontId="0" fillId="0" borderId="1" xfId="0" applyNumberFormat="1" applyBorder="1"/>
    <xf numFmtId="0" fontId="0" fillId="0" borderId="0" xfId="0" applyBorder="1"/>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xf>
    <xf numFmtId="0" fontId="0" fillId="2" borderId="1" xfId="0" applyFont="1" applyFill="1" applyBorder="1" applyAlignment="1">
      <alignment horizontal="justify" wrapText="1"/>
    </xf>
    <xf numFmtId="0" fontId="0" fillId="2" borderId="2" xfId="0" applyFont="1" applyFill="1" applyBorder="1" applyAlignment="1">
      <alignment horizontal="justify"/>
    </xf>
    <xf numFmtId="4" fontId="0" fillId="4" borderId="1" xfId="0" applyNumberFormat="1" applyFill="1" applyBorder="1"/>
    <xf numFmtId="4" fontId="0" fillId="4" borderId="2" xfId="0" applyNumberFormat="1" applyFill="1" applyBorder="1"/>
    <xf numFmtId="0" fontId="0" fillId="4" borderId="1" xfId="0" applyFill="1" applyBorder="1"/>
    <xf numFmtId="0" fontId="2" fillId="0" borderId="0" xfId="0" applyFont="1" applyFill="1" applyBorder="1" applyAlignment="1">
      <alignment horizontal="left" indent="1"/>
    </xf>
    <xf numFmtId="0" fontId="2" fillId="0" borderId="0" xfId="0" applyFont="1" applyAlignment="1">
      <alignment horizontal="left" indent="1"/>
    </xf>
    <xf numFmtId="0" fontId="2" fillId="0" borderId="0" xfId="0" applyFont="1" applyFill="1" applyBorder="1" applyAlignment="1">
      <alignment horizontal="left"/>
    </xf>
    <xf numFmtId="0" fontId="0" fillId="5" borderId="1" xfId="0" applyFill="1" applyBorder="1"/>
    <xf numFmtId="9" fontId="0" fillId="0" borderId="1" xfId="1" applyFont="1" applyBorder="1"/>
    <xf numFmtId="0" fontId="2" fillId="0" borderId="0" xfId="0" applyFont="1" applyFill="1" applyBorder="1" applyAlignment="1">
      <alignment horizontal="left" wrapText="1" indent="1"/>
    </xf>
    <xf numFmtId="4" fontId="0" fillId="4" borderId="1" xfId="0" applyNumberFormat="1" applyFill="1" applyBorder="1" applyAlignment="1">
      <alignmen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7BDB-AC72-4E49-A2E1-7C9E7F486E5A}">
  <dimension ref="B3:I13"/>
  <sheetViews>
    <sheetView showGridLines="0" tabSelected="1" zoomScale="150" zoomScaleNormal="150" workbookViewId="0">
      <selection activeCell="B10" sqref="B10:I10"/>
    </sheetView>
  </sheetViews>
  <sheetFormatPr baseColWidth="10" defaultRowHeight="15" x14ac:dyDescent="0.25"/>
  <cols>
    <col min="2" max="2" width="15.5703125" customWidth="1"/>
  </cols>
  <sheetData>
    <row r="3" spans="2:9" x14ac:dyDescent="0.25">
      <c r="B3" s="8" t="s">
        <v>0</v>
      </c>
    </row>
    <row r="4" spans="2:9" x14ac:dyDescent="0.25">
      <c r="B4" t="s">
        <v>1</v>
      </c>
    </row>
    <row r="5" spans="2:9" x14ac:dyDescent="0.25">
      <c r="B5" t="s">
        <v>2</v>
      </c>
      <c r="C5" s="1">
        <v>45928</v>
      </c>
    </row>
    <row r="6" spans="2:9" x14ac:dyDescent="0.25">
      <c r="B6" t="s">
        <v>3</v>
      </c>
      <c r="C6" t="s">
        <v>4</v>
      </c>
    </row>
    <row r="7" spans="2:9" x14ac:dyDescent="0.25">
      <c r="B7" t="s">
        <v>5</v>
      </c>
      <c r="C7" s="2" t="s">
        <v>6</v>
      </c>
    </row>
    <row r="8" spans="2:9" x14ac:dyDescent="0.25">
      <c r="B8" t="s">
        <v>7</v>
      </c>
      <c r="C8" s="3">
        <v>100000</v>
      </c>
    </row>
    <row r="10" spans="2:9" ht="294.75" customHeight="1" x14ac:dyDescent="0.25">
      <c r="B10" s="5" t="s">
        <v>8</v>
      </c>
      <c r="C10" s="6"/>
      <c r="D10" s="6"/>
      <c r="E10" s="6"/>
      <c r="F10" s="6"/>
      <c r="G10" s="6"/>
      <c r="H10" s="6"/>
      <c r="I10" s="6"/>
    </row>
    <row r="12" spans="2:9" ht="95.25" customHeight="1" x14ac:dyDescent="0.25">
      <c r="B12" s="7" t="e" vm="1">
        <v>#VALUE!</v>
      </c>
      <c r="C12" s="7"/>
      <c r="D12" s="7"/>
      <c r="E12" s="7"/>
      <c r="F12" s="7"/>
      <c r="G12" s="7"/>
      <c r="H12" s="7"/>
    </row>
    <row r="13" spans="2:9" ht="192.75" customHeight="1" x14ac:dyDescent="0.25">
      <c r="B13" s="4" t="e" vm="2">
        <v>#VALUE!</v>
      </c>
      <c r="C13" s="4"/>
      <c r="D13" s="4"/>
      <c r="E13" s="4"/>
      <c r="F13" s="4"/>
      <c r="G13" s="4"/>
      <c r="H13" s="4"/>
      <c r="I13" s="4"/>
    </row>
  </sheetData>
  <mergeCells count="3">
    <mergeCell ref="B10:I10"/>
    <mergeCell ref="B12:H12"/>
    <mergeCell ref="B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CA0C9-3340-4744-83C2-B37EB83419BF}">
  <dimension ref="B2:N28"/>
  <sheetViews>
    <sheetView zoomScale="150" zoomScaleNormal="150" workbookViewId="0">
      <selection activeCell="B16" sqref="B16"/>
    </sheetView>
  </sheetViews>
  <sheetFormatPr baseColWidth="10" defaultRowHeight="15" outlineLevelRow="1" x14ac:dyDescent="0.25"/>
  <cols>
    <col min="2" max="2" width="31.28515625" customWidth="1"/>
    <col min="3" max="3" width="14.5703125" customWidth="1"/>
  </cols>
  <sheetData>
    <row r="2" spans="2:14" x14ac:dyDescent="0.25">
      <c r="B2" s="8" t="s">
        <v>9</v>
      </c>
      <c r="C2" s="9" t="s">
        <v>10</v>
      </c>
    </row>
    <row r="3" spans="2:14" x14ac:dyDescent="0.25">
      <c r="B3" s="8" t="s">
        <v>11</v>
      </c>
      <c r="C3" s="9" t="s">
        <v>12</v>
      </c>
    </row>
    <row r="4" spans="2:14" x14ac:dyDescent="0.25">
      <c r="B4" s="8" t="s">
        <v>13</v>
      </c>
      <c r="C4" s="9" t="s">
        <v>14</v>
      </c>
    </row>
    <row r="6" spans="2:14" ht="84" hidden="1" customHeight="1" outlineLevel="1" x14ac:dyDescent="0.25">
      <c r="B6" s="11" t="s">
        <v>16</v>
      </c>
      <c r="C6" s="12"/>
      <c r="D6" s="12"/>
      <c r="E6" s="12"/>
      <c r="F6" s="12"/>
      <c r="G6" s="12"/>
      <c r="H6" s="12"/>
      <c r="I6" s="12"/>
    </row>
    <row r="7" spans="2:14" collapsed="1" x14ac:dyDescent="0.25">
      <c r="B7" s="10" t="s">
        <v>15</v>
      </c>
      <c r="C7" s="14" t="s">
        <v>17</v>
      </c>
      <c r="D7" s="14" t="s">
        <v>18</v>
      </c>
      <c r="E7" s="14" t="s">
        <v>19</v>
      </c>
      <c r="F7" s="14" t="s">
        <v>20</v>
      </c>
      <c r="G7" s="14" t="s">
        <v>21</v>
      </c>
      <c r="H7" s="14" t="s">
        <v>22</v>
      </c>
      <c r="I7" s="14" t="s">
        <v>23</v>
      </c>
      <c r="J7" s="14" t="s">
        <v>24</v>
      </c>
      <c r="K7" s="13" t="s">
        <v>25</v>
      </c>
      <c r="L7" s="13" t="s">
        <v>26</v>
      </c>
      <c r="M7" s="13" t="s">
        <v>27</v>
      </c>
      <c r="N7" s="13" t="s">
        <v>28</v>
      </c>
    </row>
    <row r="8" spans="2:14" ht="120" hidden="1" customHeight="1" outlineLevel="1" x14ac:dyDescent="0.25">
      <c r="B8" s="11" t="s">
        <v>30</v>
      </c>
      <c r="C8" s="12"/>
      <c r="D8" s="12"/>
      <c r="E8" s="12"/>
      <c r="F8" s="12"/>
      <c r="G8" s="12"/>
      <c r="H8" s="12"/>
      <c r="I8" s="12"/>
      <c r="J8" s="12"/>
    </row>
    <row r="9" spans="2:14" collapsed="1" x14ac:dyDescent="0.25">
      <c r="B9" s="24" t="s">
        <v>29</v>
      </c>
      <c r="C9" s="21">
        <v>356800</v>
      </c>
      <c r="D9" s="21"/>
      <c r="E9" s="21"/>
      <c r="F9" s="21"/>
      <c r="G9" s="21"/>
      <c r="H9" s="21"/>
      <c r="I9" s="21"/>
      <c r="J9" s="21"/>
      <c r="K9" s="21"/>
      <c r="L9" s="21"/>
      <c r="M9" s="21"/>
      <c r="N9" s="21"/>
    </row>
    <row r="10" spans="2:14" ht="82.5" hidden="1" customHeight="1" outlineLevel="1" x14ac:dyDescent="0.25">
      <c r="B10" s="17" t="s">
        <v>32</v>
      </c>
      <c r="C10" s="18"/>
      <c r="D10" s="18"/>
      <c r="E10" s="18"/>
      <c r="F10" s="18"/>
      <c r="G10" s="18"/>
      <c r="H10" s="18"/>
      <c r="I10" s="18"/>
      <c r="J10" s="18"/>
      <c r="K10" s="18"/>
      <c r="L10" s="16"/>
      <c r="M10" s="16"/>
      <c r="N10" s="16"/>
    </row>
    <row r="11" spans="2:14" collapsed="1" x14ac:dyDescent="0.25">
      <c r="B11" s="25" t="s">
        <v>31</v>
      </c>
      <c r="C11" s="22">
        <v>12600</v>
      </c>
      <c r="D11" s="22"/>
      <c r="E11" s="22"/>
      <c r="F11" s="22"/>
      <c r="G11" s="22"/>
      <c r="H11" s="22"/>
      <c r="I11" s="22"/>
      <c r="J11" s="22"/>
      <c r="K11" s="21"/>
      <c r="L11" s="21"/>
      <c r="M11" s="21"/>
      <c r="N11" s="21"/>
    </row>
    <row r="12" spans="2:14" ht="272.25" hidden="1" customHeight="1" outlineLevel="1" x14ac:dyDescent="0.25">
      <c r="B12" s="19" t="s">
        <v>35</v>
      </c>
      <c r="C12" s="20"/>
      <c r="D12" s="20"/>
      <c r="E12" s="20"/>
      <c r="F12" s="20"/>
      <c r="G12" s="20"/>
      <c r="H12" s="20"/>
      <c r="I12" s="20"/>
      <c r="J12" s="20"/>
      <c r="K12" s="16"/>
      <c r="L12" s="16"/>
      <c r="M12" s="16"/>
      <c r="N12" s="16"/>
    </row>
    <row r="13" spans="2:14" collapsed="1" x14ac:dyDescent="0.25">
      <c r="B13" s="25" t="s">
        <v>33</v>
      </c>
      <c r="C13" s="21">
        <v>6800</v>
      </c>
      <c r="D13" s="21"/>
      <c r="E13" s="21"/>
      <c r="F13" s="21"/>
      <c r="G13" s="21"/>
      <c r="H13" s="21"/>
      <c r="I13" s="21"/>
      <c r="J13" s="21"/>
      <c r="K13" s="21"/>
      <c r="L13" s="21"/>
      <c r="M13" s="21"/>
      <c r="N13" s="21"/>
    </row>
    <row r="14" spans="2:14" x14ac:dyDescent="0.25">
      <c r="B14" s="24" t="s">
        <v>34</v>
      </c>
      <c r="C14" s="21">
        <v>2960</v>
      </c>
      <c r="D14" s="21"/>
      <c r="E14" s="21"/>
      <c r="F14" s="21"/>
      <c r="G14" s="21"/>
      <c r="H14" s="21"/>
      <c r="I14" s="21"/>
      <c r="J14" s="21"/>
      <c r="K14" s="21"/>
      <c r="L14" s="21"/>
      <c r="M14" s="21"/>
      <c r="N14" s="21"/>
    </row>
    <row r="15" spans="2:14" x14ac:dyDescent="0.25">
      <c r="B15" s="24" t="s">
        <v>47</v>
      </c>
      <c r="C15" s="21">
        <v>25000</v>
      </c>
      <c r="D15" s="21"/>
      <c r="E15" s="21"/>
      <c r="F15" s="21"/>
      <c r="G15" s="21"/>
      <c r="H15" s="21"/>
      <c r="I15" s="21"/>
      <c r="J15" s="21"/>
      <c r="K15" s="21"/>
      <c r="L15" s="21"/>
      <c r="M15" s="21"/>
      <c r="N15" s="21"/>
    </row>
    <row r="16" spans="2:14" x14ac:dyDescent="0.25">
      <c r="B16" s="24" t="s">
        <v>36</v>
      </c>
      <c r="C16" s="21">
        <v>1400</v>
      </c>
      <c r="D16" s="21"/>
      <c r="E16" s="21"/>
      <c r="F16" s="21"/>
      <c r="G16" s="21"/>
      <c r="H16" s="21"/>
      <c r="I16" s="21"/>
      <c r="J16" s="21"/>
      <c r="K16" s="21"/>
      <c r="L16" s="21"/>
      <c r="M16" s="21"/>
      <c r="N16" s="21"/>
    </row>
    <row r="17" spans="2:14" ht="30" x14ac:dyDescent="0.25">
      <c r="B17" s="29" t="s">
        <v>48</v>
      </c>
      <c r="C17" s="30"/>
      <c r="D17" s="30"/>
      <c r="E17" s="30"/>
      <c r="F17" s="30"/>
      <c r="G17" s="30"/>
      <c r="H17" s="30"/>
      <c r="I17" s="30"/>
      <c r="J17" s="30"/>
      <c r="K17" s="30"/>
      <c r="L17" s="30"/>
      <c r="M17" s="30"/>
      <c r="N17" s="30"/>
    </row>
    <row r="18" spans="2:14" x14ac:dyDescent="0.25">
      <c r="B18" s="24" t="s">
        <v>49</v>
      </c>
      <c r="C18" s="21"/>
      <c r="D18" s="21"/>
      <c r="E18" s="21"/>
      <c r="F18" s="21"/>
      <c r="G18" s="21"/>
      <c r="H18" s="21"/>
      <c r="I18" s="21"/>
      <c r="J18" s="21"/>
      <c r="K18" s="21"/>
      <c r="L18" s="21"/>
      <c r="M18" s="21"/>
      <c r="N18" s="21"/>
    </row>
    <row r="19" spans="2:14" x14ac:dyDescent="0.25">
      <c r="B19" s="26" t="s">
        <v>37</v>
      </c>
      <c r="C19" s="15">
        <f>SUM(C9,C11,C13,C14:C16)-C17-C18</f>
        <v>405560</v>
      </c>
      <c r="D19" s="15">
        <f>SUM(D9,D11,D13,D14:D15)</f>
        <v>0</v>
      </c>
      <c r="E19" s="15">
        <f t="shared" ref="E19:N19" si="0">SUM(E9,E11,E13,E14:E15)</f>
        <v>0</v>
      </c>
      <c r="F19" s="15">
        <f t="shared" si="0"/>
        <v>0</v>
      </c>
      <c r="G19" s="15">
        <f t="shared" si="0"/>
        <v>0</v>
      </c>
      <c r="H19" s="15">
        <f t="shared" si="0"/>
        <v>0</v>
      </c>
      <c r="I19" s="15">
        <f t="shared" si="0"/>
        <v>0</v>
      </c>
      <c r="J19" s="15">
        <f t="shared" si="0"/>
        <v>0</v>
      </c>
      <c r="K19" s="15">
        <f t="shared" si="0"/>
        <v>0</v>
      </c>
      <c r="L19" s="15">
        <f t="shared" si="0"/>
        <v>0</v>
      </c>
      <c r="M19" s="15">
        <f t="shared" si="0"/>
        <v>0</v>
      </c>
      <c r="N19" s="15">
        <f t="shared" si="0"/>
        <v>0</v>
      </c>
    </row>
    <row r="20" spans="2:14" x14ac:dyDescent="0.25">
      <c r="B20" s="26" t="s">
        <v>38</v>
      </c>
      <c r="C20" s="21">
        <v>0</v>
      </c>
      <c r="D20" s="15">
        <f>SUM($C$19:C19)</f>
        <v>405560</v>
      </c>
      <c r="E20" s="15">
        <f>SUM($C$19:D19)</f>
        <v>405560</v>
      </c>
      <c r="F20" s="15">
        <f>SUM($C$19:E19)</f>
        <v>405560</v>
      </c>
      <c r="G20" s="15">
        <f>SUM($C$19:F19)</f>
        <v>405560</v>
      </c>
      <c r="H20" s="15">
        <f>SUM($C$19:G19)</f>
        <v>405560</v>
      </c>
      <c r="I20" s="15">
        <f>SUM($C$19:H19)</f>
        <v>405560</v>
      </c>
      <c r="J20" s="15">
        <f>SUM($C$19:I19)</f>
        <v>405560</v>
      </c>
      <c r="K20" s="15">
        <f>SUM($C$19:J19)</f>
        <v>405560</v>
      </c>
      <c r="L20" s="15">
        <f>SUM($C$19:K19)</f>
        <v>405560</v>
      </c>
      <c r="M20" s="15">
        <f>SUM($C$19:L19)</f>
        <v>405560</v>
      </c>
      <c r="N20" s="15">
        <f>SUM($C$19:M19)</f>
        <v>405560</v>
      </c>
    </row>
    <row r="21" spans="2:14" x14ac:dyDescent="0.25">
      <c r="B21" s="26" t="s">
        <v>39</v>
      </c>
      <c r="C21" s="15">
        <f>SUM(C19:C20)</f>
        <v>405560</v>
      </c>
      <c r="D21" s="15">
        <f>SUM(D19:D20)</f>
        <v>405560</v>
      </c>
      <c r="E21" s="15">
        <f t="shared" ref="E21:N21" si="1">SUM(E19:E20)</f>
        <v>405560</v>
      </c>
      <c r="F21" s="15">
        <f t="shared" si="1"/>
        <v>405560</v>
      </c>
      <c r="G21" s="15">
        <f t="shared" si="1"/>
        <v>405560</v>
      </c>
      <c r="H21" s="15">
        <f t="shared" si="1"/>
        <v>405560</v>
      </c>
      <c r="I21" s="15">
        <f t="shared" si="1"/>
        <v>405560</v>
      </c>
      <c r="J21" s="15">
        <f t="shared" si="1"/>
        <v>405560</v>
      </c>
      <c r="K21" s="15">
        <f t="shared" si="1"/>
        <v>405560</v>
      </c>
      <c r="L21" s="15">
        <f t="shared" si="1"/>
        <v>405560</v>
      </c>
      <c r="M21" s="15">
        <f t="shared" si="1"/>
        <v>405560</v>
      </c>
      <c r="N21" s="15">
        <f t="shared" si="1"/>
        <v>405560</v>
      </c>
    </row>
    <row r="22" spans="2:14" x14ac:dyDescent="0.25">
      <c r="B22" s="26" t="s">
        <v>40</v>
      </c>
      <c r="C22" s="23">
        <v>9.6299999999999997E-2</v>
      </c>
      <c r="D22" s="23">
        <f t="shared" ref="D22:N22" si="2">C22</f>
        <v>9.6299999999999997E-2</v>
      </c>
      <c r="E22" s="23">
        <f t="shared" si="2"/>
        <v>9.6299999999999997E-2</v>
      </c>
      <c r="F22" s="23">
        <f t="shared" si="2"/>
        <v>9.6299999999999997E-2</v>
      </c>
      <c r="G22" s="23">
        <f t="shared" si="2"/>
        <v>9.6299999999999997E-2</v>
      </c>
      <c r="H22" s="23">
        <f t="shared" si="2"/>
        <v>9.6299999999999997E-2</v>
      </c>
      <c r="I22" s="23">
        <f t="shared" si="2"/>
        <v>9.6299999999999997E-2</v>
      </c>
      <c r="J22" s="23">
        <f t="shared" si="2"/>
        <v>9.6299999999999997E-2</v>
      </c>
      <c r="K22" s="23">
        <f t="shared" si="2"/>
        <v>9.6299999999999997E-2</v>
      </c>
      <c r="L22" s="23">
        <f t="shared" si="2"/>
        <v>9.6299999999999997E-2</v>
      </c>
      <c r="M22" s="23">
        <f t="shared" si="2"/>
        <v>9.6299999999999997E-2</v>
      </c>
      <c r="N22" s="23">
        <f t="shared" si="2"/>
        <v>9.6299999999999997E-2</v>
      </c>
    </row>
    <row r="23" spans="2:14" x14ac:dyDescent="0.25">
      <c r="B23" s="26" t="s">
        <v>41</v>
      </c>
      <c r="C23" s="15">
        <f>IFERROR(ROUND(C21*C22,2),"")</f>
        <v>39055.43</v>
      </c>
      <c r="D23" s="15">
        <f t="shared" ref="D23:N23" si="3">IFERROR(ROUND(D21*D22,2),"")</f>
        <v>39055.43</v>
      </c>
      <c r="E23" s="15">
        <f t="shared" si="3"/>
        <v>39055.43</v>
      </c>
      <c r="F23" s="15">
        <f t="shared" si="3"/>
        <v>39055.43</v>
      </c>
      <c r="G23" s="15">
        <f t="shared" si="3"/>
        <v>39055.43</v>
      </c>
      <c r="H23" s="15">
        <f t="shared" si="3"/>
        <v>39055.43</v>
      </c>
      <c r="I23" s="15">
        <f t="shared" si="3"/>
        <v>39055.43</v>
      </c>
      <c r="J23" s="15">
        <f t="shared" si="3"/>
        <v>39055.43</v>
      </c>
      <c r="K23" s="15">
        <f t="shared" si="3"/>
        <v>39055.43</v>
      </c>
      <c r="L23" s="15">
        <f t="shared" si="3"/>
        <v>39055.43</v>
      </c>
      <c r="M23" s="15">
        <f t="shared" si="3"/>
        <v>39055.43</v>
      </c>
      <c r="N23" s="15">
        <f t="shared" si="3"/>
        <v>39055.43</v>
      </c>
    </row>
    <row r="24" spans="2:14" x14ac:dyDescent="0.25">
      <c r="B24" s="26" t="s">
        <v>42</v>
      </c>
      <c r="C24" s="27"/>
      <c r="D24" s="27"/>
      <c r="E24" s="27"/>
      <c r="F24" s="27"/>
      <c r="G24" s="23"/>
      <c r="H24" s="23"/>
      <c r="I24" s="23"/>
      <c r="J24" s="23"/>
      <c r="K24" s="23"/>
      <c r="L24" s="23"/>
      <c r="M24" s="23"/>
      <c r="N24" s="23"/>
    </row>
    <row r="25" spans="2:14" x14ac:dyDescent="0.25">
      <c r="B25" s="26" t="s">
        <v>43</v>
      </c>
      <c r="C25" s="21"/>
      <c r="D25" s="21"/>
      <c r="E25" s="21"/>
      <c r="F25" s="21"/>
      <c r="G25" s="21"/>
      <c r="H25" s="21"/>
      <c r="I25" s="21"/>
      <c r="J25" s="21"/>
      <c r="K25" s="21"/>
      <c r="L25" s="21"/>
      <c r="M25" s="21"/>
      <c r="N25" s="21"/>
    </row>
    <row r="26" spans="2:14" x14ac:dyDescent="0.25">
      <c r="B26" s="26" t="s">
        <v>44</v>
      </c>
      <c r="C26" s="15">
        <f>IFERROR(IF(C23&gt;=(C24+C25),C23-C24-C25,0),"")</f>
        <v>39055.43</v>
      </c>
      <c r="D26" s="15">
        <f t="shared" ref="D26:N26" si="4">IFERROR(IF(D23&gt;=(D24+D25),D23-D24-D25,0),"")</f>
        <v>39055.43</v>
      </c>
      <c r="E26" s="15">
        <f t="shared" si="4"/>
        <v>39055.43</v>
      </c>
      <c r="F26" s="15">
        <f t="shared" si="4"/>
        <v>39055.43</v>
      </c>
      <c r="G26" s="15">
        <f t="shared" si="4"/>
        <v>39055.43</v>
      </c>
      <c r="H26" s="15">
        <f t="shared" si="4"/>
        <v>39055.43</v>
      </c>
      <c r="I26" s="15">
        <f t="shared" si="4"/>
        <v>39055.43</v>
      </c>
      <c r="J26" s="15">
        <f t="shared" si="4"/>
        <v>39055.43</v>
      </c>
      <c r="K26" s="15">
        <f t="shared" si="4"/>
        <v>39055.43</v>
      </c>
      <c r="L26" s="15">
        <f t="shared" si="4"/>
        <v>39055.43</v>
      </c>
      <c r="M26" s="15">
        <f t="shared" si="4"/>
        <v>39055.43</v>
      </c>
      <c r="N26" s="15">
        <f t="shared" si="4"/>
        <v>39055.43</v>
      </c>
    </row>
    <row r="27" spans="2:14" x14ac:dyDescent="0.25">
      <c r="B27" s="26" t="s">
        <v>45</v>
      </c>
      <c r="C27" s="28">
        <v>0.3</v>
      </c>
      <c r="D27" s="28">
        <v>0.3</v>
      </c>
      <c r="E27" s="28">
        <v>0.3</v>
      </c>
      <c r="F27" s="28">
        <v>0.3</v>
      </c>
      <c r="G27" s="28">
        <v>0.3</v>
      </c>
      <c r="H27" s="28">
        <v>0.3</v>
      </c>
      <c r="I27" s="28">
        <v>0.3</v>
      </c>
      <c r="J27" s="28">
        <v>0.3</v>
      </c>
      <c r="K27" s="28">
        <v>0.3</v>
      </c>
      <c r="L27" s="28">
        <v>0.3</v>
      </c>
      <c r="M27" s="28">
        <v>0.3</v>
      </c>
      <c r="N27" s="28">
        <v>0.3</v>
      </c>
    </row>
    <row r="28" spans="2:14" x14ac:dyDescent="0.25">
      <c r="B28" s="26" t="s">
        <v>46</v>
      </c>
      <c r="C28" s="15">
        <f>IFERROR(ROUND(C26*C27,2),"")</f>
        <v>11716.63</v>
      </c>
      <c r="D28" s="15">
        <f t="shared" ref="D28:N28" si="5">IFERROR(ROUND(D26*D27,2),"")</f>
        <v>11716.63</v>
      </c>
      <c r="E28" s="15">
        <f t="shared" si="5"/>
        <v>11716.63</v>
      </c>
      <c r="F28" s="15">
        <f t="shared" si="5"/>
        <v>11716.63</v>
      </c>
      <c r="G28" s="15">
        <f t="shared" si="5"/>
        <v>11716.63</v>
      </c>
      <c r="H28" s="15">
        <f t="shared" si="5"/>
        <v>11716.63</v>
      </c>
      <c r="I28" s="15">
        <f t="shared" si="5"/>
        <v>11716.63</v>
      </c>
      <c r="J28" s="15">
        <f t="shared" si="5"/>
        <v>11716.63</v>
      </c>
      <c r="K28" s="15">
        <f t="shared" si="5"/>
        <v>11716.63</v>
      </c>
      <c r="L28" s="15">
        <f t="shared" si="5"/>
        <v>11716.63</v>
      </c>
      <c r="M28" s="15">
        <f t="shared" si="5"/>
        <v>11716.63</v>
      </c>
      <c r="N28" s="15">
        <f t="shared" si="5"/>
        <v>11716.63</v>
      </c>
    </row>
  </sheetData>
  <mergeCells count="4">
    <mergeCell ref="B6:I6"/>
    <mergeCell ref="B8:J8"/>
    <mergeCell ref="B10:K10"/>
    <mergeCell ref="B12:J12"/>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INDEM</vt:lpstr>
      <vt:lpstr>PP PMRGL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2025-10-03T15:14:34Z</dcterms:created>
  <dcterms:modified xsi:type="dcterms:W3CDTF">2025-10-03T17:41:40Z</dcterms:modified>
</cp:coreProperties>
</file>