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285" windowWidth="20115" windowHeight="8325" activeTab="4"/>
  </bookViews>
  <sheets>
    <sheet name="PP-ISR-1" sheetId="4" r:id="rId1"/>
    <sheet name="PP-ISR-2" sheetId="6" r:id="rId2"/>
    <sheet name="PP-ISR-3" sheetId="1" r:id="rId3"/>
    <sheet name="PP-ISR-4" sheetId="2" r:id="rId4"/>
    <sheet name="PP-ISR-5" sheetId="3" r:id="rId5"/>
  </sheets>
  <definedNames>
    <definedName name="_xlnm.Print_Area" localSheetId="3">'PP-ISR-4'!$A:$N</definedName>
    <definedName name="_xlnm.Print_Titles" localSheetId="3">'PP-ISR-4'!$1:$6</definedName>
    <definedName name="_xlnm.Print_Titles" localSheetId="4">'PP-ISR-5'!$1:$6</definedName>
  </definedNames>
  <calcPr calcId="145621"/>
</workbook>
</file>

<file path=xl/calcChain.xml><?xml version="1.0" encoding="utf-8"?>
<calcChain xmlns="http://schemas.openxmlformats.org/spreadsheetml/2006/main">
  <c r="N54" i="2" l="1"/>
  <c r="N42" i="2"/>
  <c r="N49" i="4"/>
  <c r="N37" i="4"/>
  <c r="N52" i="6"/>
  <c r="N40" i="6"/>
  <c r="M40" i="6"/>
  <c r="L40" i="6"/>
  <c r="K40" i="6"/>
  <c r="J40" i="6"/>
  <c r="I40" i="6"/>
  <c r="H40" i="6"/>
  <c r="G40" i="6"/>
  <c r="F40" i="6"/>
  <c r="B17" i="4"/>
  <c r="B15" i="4"/>
  <c r="D40" i="6" l="1"/>
  <c r="C40" i="6"/>
  <c r="C52" i="6"/>
  <c r="D17" i="3" l="1"/>
  <c r="C17" i="3"/>
  <c r="K15" i="3"/>
  <c r="I15" i="3"/>
  <c r="H15" i="3"/>
  <c r="E15" i="3"/>
  <c r="D15" i="3"/>
  <c r="C15" i="3"/>
  <c r="N8" i="1" l="1"/>
  <c r="F52" i="6" l="1"/>
  <c r="E52" i="6"/>
  <c r="M75" i="3" l="1"/>
  <c r="L75" i="3"/>
  <c r="K75" i="3"/>
  <c r="J75" i="3"/>
  <c r="I75" i="3"/>
  <c r="H75" i="3"/>
  <c r="G75" i="3"/>
  <c r="F75" i="3"/>
  <c r="E75" i="3"/>
  <c r="D75" i="3"/>
  <c r="M42" i="3"/>
  <c r="M74" i="3" s="1"/>
  <c r="M77" i="3" s="1"/>
  <c r="L42" i="3"/>
  <c r="L74" i="3" s="1"/>
  <c r="K42" i="3"/>
  <c r="J42" i="3"/>
  <c r="I42" i="3"/>
  <c r="I74" i="3" s="1"/>
  <c r="I77" i="3" s="1"/>
  <c r="H42" i="3"/>
  <c r="H74" i="3" s="1"/>
  <c r="G42" i="3"/>
  <c r="G74" i="3" s="1"/>
  <c r="F42" i="3"/>
  <c r="E42" i="3"/>
  <c r="E74" i="3" s="1"/>
  <c r="E77" i="3" s="1"/>
  <c r="D42" i="3"/>
  <c r="D74" i="3" s="1"/>
  <c r="C75" i="3"/>
  <c r="K74" i="3"/>
  <c r="J74" i="3"/>
  <c r="J77" i="3" s="1"/>
  <c r="F74" i="3"/>
  <c r="F77" i="3" s="1"/>
  <c r="H68" i="3"/>
  <c r="H72" i="3" s="1"/>
  <c r="M14" i="3"/>
  <c r="M68" i="3" s="1"/>
  <c r="M72" i="3" s="1"/>
  <c r="L14" i="3"/>
  <c r="L68" i="3" s="1"/>
  <c r="L72" i="3" s="1"/>
  <c r="K14" i="3"/>
  <c r="K68" i="3" s="1"/>
  <c r="K72" i="3" s="1"/>
  <c r="J14" i="3"/>
  <c r="J68" i="3" s="1"/>
  <c r="J72" i="3" s="1"/>
  <c r="I14" i="3"/>
  <c r="I68" i="3" s="1"/>
  <c r="I72" i="3" s="1"/>
  <c r="H14" i="3"/>
  <c r="G14" i="3"/>
  <c r="G68" i="3" s="1"/>
  <c r="G72" i="3" s="1"/>
  <c r="F14" i="3"/>
  <c r="F68" i="3" s="1"/>
  <c r="F72" i="3" s="1"/>
  <c r="E14" i="3"/>
  <c r="E68" i="3" s="1"/>
  <c r="E72" i="3" s="1"/>
  <c r="D14" i="3"/>
  <c r="D68" i="3" s="1"/>
  <c r="D72" i="3" s="1"/>
  <c r="C14" i="3"/>
  <c r="C68" i="3" s="1"/>
  <c r="C72" i="3" s="1"/>
  <c r="B14" i="3"/>
  <c r="B68" i="3" s="1"/>
  <c r="B72" i="3" s="1"/>
  <c r="M49" i="3"/>
  <c r="L49" i="3"/>
  <c r="K49" i="3"/>
  <c r="J49" i="3"/>
  <c r="I49" i="3"/>
  <c r="H49" i="3"/>
  <c r="G49" i="3"/>
  <c r="F49" i="3"/>
  <c r="E49" i="3"/>
  <c r="D49" i="3"/>
  <c r="C49" i="3"/>
  <c r="B49" i="3"/>
  <c r="M42" i="1"/>
  <c r="M40" i="1"/>
  <c r="L8" i="1"/>
  <c r="K8" i="1"/>
  <c r="J8" i="1"/>
  <c r="I8" i="1"/>
  <c r="H8" i="1"/>
  <c r="G8" i="1"/>
  <c r="F8" i="1"/>
  <c r="E8" i="1"/>
  <c r="D8" i="1"/>
  <c r="C8" i="1"/>
  <c r="D42" i="1"/>
  <c r="C42" i="1"/>
  <c r="B42" i="1"/>
  <c r="B44" i="1" s="1"/>
  <c r="M50" i="1"/>
  <c r="M54" i="1" s="1"/>
  <c r="L50" i="1"/>
  <c r="K50" i="1"/>
  <c r="J50" i="1"/>
  <c r="I50" i="1"/>
  <c r="H50" i="1"/>
  <c r="G50" i="1"/>
  <c r="F50" i="1"/>
  <c r="E50" i="1"/>
  <c r="D50" i="1"/>
  <c r="C50" i="1"/>
  <c r="B50" i="1"/>
  <c r="L54" i="1"/>
  <c r="K54" i="1"/>
  <c r="J54" i="1"/>
  <c r="I54" i="1"/>
  <c r="H54" i="1"/>
  <c r="G54" i="1"/>
  <c r="F54" i="1"/>
  <c r="E54" i="1"/>
  <c r="D54" i="1"/>
  <c r="C54" i="1"/>
  <c r="B54" i="1"/>
  <c r="B49" i="4"/>
  <c r="B37" i="4" s="1"/>
  <c r="M52" i="6"/>
  <c r="L52" i="6"/>
  <c r="K52" i="6"/>
  <c r="J52" i="6"/>
  <c r="I52" i="6"/>
  <c r="H52" i="6"/>
  <c r="G52" i="6"/>
  <c r="D52" i="6"/>
  <c r="B52" i="6"/>
  <c r="B54" i="6" s="1"/>
  <c r="C54" i="6" s="1"/>
  <c r="C28" i="6"/>
  <c r="D28" i="6" s="1"/>
  <c r="E28" i="6" s="1"/>
  <c r="F28" i="6" s="1"/>
  <c r="G28" i="6" s="1"/>
  <c r="H28" i="6" s="1"/>
  <c r="I28" i="6" s="1"/>
  <c r="J28" i="6" s="1"/>
  <c r="K28" i="6" s="1"/>
  <c r="L28" i="6" s="1"/>
  <c r="M28" i="6" s="1"/>
  <c r="L24" i="6"/>
  <c r="F24" i="6"/>
  <c r="K24" i="6" s="1"/>
  <c r="M15" i="6"/>
  <c r="L15" i="6"/>
  <c r="K15" i="6"/>
  <c r="J15" i="6"/>
  <c r="I15" i="6"/>
  <c r="H15" i="6"/>
  <c r="G15" i="6"/>
  <c r="F15" i="6"/>
  <c r="E15" i="6"/>
  <c r="D15" i="6"/>
  <c r="C15" i="6"/>
  <c r="B15" i="6"/>
  <c r="B20" i="6" s="1"/>
  <c r="N12" i="6"/>
  <c r="N15" i="6" s="1"/>
  <c r="M10" i="6"/>
  <c r="L10" i="6"/>
  <c r="K10" i="6"/>
  <c r="J10" i="6"/>
  <c r="I10" i="6"/>
  <c r="H10" i="6"/>
  <c r="G10" i="6"/>
  <c r="F10" i="6"/>
  <c r="E10" i="6"/>
  <c r="D10" i="6"/>
  <c r="C10" i="6"/>
  <c r="B10" i="6"/>
  <c r="B18" i="6" s="1"/>
  <c r="N7" i="6"/>
  <c r="N10" i="6" s="1"/>
  <c r="M14" i="2"/>
  <c r="M50" i="2" s="1"/>
  <c r="M54" i="2" s="1"/>
  <c r="L14" i="2"/>
  <c r="L50" i="2" s="1"/>
  <c r="L54" i="2" s="1"/>
  <c r="K14" i="2"/>
  <c r="K50" i="2" s="1"/>
  <c r="K54" i="2" s="1"/>
  <c r="J14" i="2"/>
  <c r="J50" i="2" s="1"/>
  <c r="J54" i="2" s="1"/>
  <c r="I14" i="2"/>
  <c r="I50" i="2" s="1"/>
  <c r="I54" i="2" s="1"/>
  <c r="H14" i="2"/>
  <c r="H50" i="2" s="1"/>
  <c r="H54" i="2" s="1"/>
  <c r="G14" i="2"/>
  <c r="G50" i="2" s="1"/>
  <c r="G54" i="2" s="1"/>
  <c r="F14" i="2"/>
  <c r="F50" i="2" s="1"/>
  <c r="F54" i="2" s="1"/>
  <c r="E14" i="2"/>
  <c r="E50" i="2" s="1"/>
  <c r="E54" i="2" s="1"/>
  <c r="D14" i="2"/>
  <c r="D50" i="2" s="1"/>
  <c r="D54" i="2" s="1"/>
  <c r="C14" i="2"/>
  <c r="C50" i="2" s="1"/>
  <c r="C54" i="2" s="1"/>
  <c r="B14" i="2"/>
  <c r="B50" i="2" s="1"/>
  <c r="B54" i="2" s="1"/>
  <c r="M14" i="1"/>
  <c r="L14" i="1"/>
  <c r="K14" i="1"/>
  <c r="J14" i="1"/>
  <c r="I14" i="1"/>
  <c r="H14" i="1"/>
  <c r="G14" i="1"/>
  <c r="F14" i="1"/>
  <c r="E14" i="1"/>
  <c r="D14" i="1"/>
  <c r="C14" i="1"/>
  <c r="B14" i="1"/>
  <c r="M49" i="4"/>
  <c r="L49" i="4"/>
  <c r="L37" i="4" s="1"/>
  <c r="L51" i="4" s="1"/>
  <c r="K49" i="4"/>
  <c r="K37" i="4" s="1"/>
  <c r="J49" i="4"/>
  <c r="J37" i="4" s="1"/>
  <c r="I49" i="4"/>
  <c r="I37" i="4" s="1"/>
  <c r="H49" i="4"/>
  <c r="H37" i="4" s="1"/>
  <c r="H51" i="4" s="1"/>
  <c r="G49" i="4"/>
  <c r="G37" i="4" s="1"/>
  <c r="G51" i="4" s="1"/>
  <c r="F49" i="4"/>
  <c r="E49" i="4"/>
  <c r="E37" i="4" s="1"/>
  <c r="D49" i="4"/>
  <c r="C49" i="4"/>
  <c r="C25" i="4"/>
  <c r="D25" i="4" s="1"/>
  <c r="E25" i="4" s="1"/>
  <c r="F25" i="4" s="1"/>
  <c r="G25" i="4" s="1"/>
  <c r="H25" i="4" s="1"/>
  <c r="I25" i="4" s="1"/>
  <c r="J25" i="4" s="1"/>
  <c r="K25" i="4" s="1"/>
  <c r="L25" i="4" s="1"/>
  <c r="M25" i="4" s="1"/>
  <c r="F21" i="4"/>
  <c r="M21" i="4" s="1"/>
  <c r="K13" i="4"/>
  <c r="J13" i="4"/>
  <c r="F13" i="4"/>
  <c r="B13" i="4"/>
  <c r="M13" i="4"/>
  <c r="L13" i="4"/>
  <c r="I13" i="4"/>
  <c r="H13" i="4"/>
  <c r="G13" i="4"/>
  <c r="E13" i="4"/>
  <c r="D13" i="4"/>
  <c r="N11" i="4"/>
  <c r="N13" i="4" s="1"/>
  <c r="B9" i="4"/>
  <c r="N7" i="4"/>
  <c r="I51" i="4" l="1"/>
  <c r="M37" i="4"/>
  <c r="M51" i="4" s="1"/>
  <c r="E51" i="4"/>
  <c r="J51" i="4"/>
  <c r="B51" i="4"/>
  <c r="F37" i="4"/>
  <c r="F51" i="4" s="1"/>
  <c r="B22" i="6"/>
  <c r="B26" i="6" s="1"/>
  <c r="B30" i="6" s="1"/>
  <c r="B33" i="6" s="1"/>
  <c r="B38" i="6" s="1"/>
  <c r="B40" i="6" s="1"/>
  <c r="C20" i="6"/>
  <c r="D20" i="6" s="1"/>
  <c r="E20" i="6" s="1"/>
  <c r="F20" i="6" s="1"/>
  <c r="G20" i="6" s="1"/>
  <c r="H20" i="6" s="1"/>
  <c r="I20" i="6" s="1"/>
  <c r="J20" i="6" s="1"/>
  <c r="K20" i="6" s="1"/>
  <c r="L20" i="6" s="1"/>
  <c r="M20" i="6" s="1"/>
  <c r="H24" i="6"/>
  <c r="C18" i="6"/>
  <c r="D18" i="6" s="1"/>
  <c r="K51" i="4"/>
  <c r="C53" i="6"/>
  <c r="D53" i="6" s="1"/>
  <c r="E53" i="6" s="1"/>
  <c r="F53" i="6" s="1"/>
  <c r="G53" i="6" s="1"/>
  <c r="H53" i="6" s="1"/>
  <c r="I53" i="6" s="1"/>
  <c r="J53" i="6" s="1"/>
  <c r="K53" i="6" s="1"/>
  <c r="L53" i="6" s="1"/>
  <c r="M53" i="6" s="1"/>
  <c r="C37" i="4"/>
  <c r="D37" i="4"/>
  <c r="D51" i="4" s="1"/>
  <c r="D77" i="3"/>
  <c r="H77" i="3"/>
  <c r="L77" i="3"/>
  <c r="K77" i="3"/>
  <c r="G77" i="3"/>
  <c r="B73" i="3"/>
  <c r="C73" i="3"/>
  <c r="D73" i="3" s="1"/>
  <c r="E73" i="3" s="1"/>
  <c r="F73" i="3" s="1"/>
  <c r="G73" i="3" s="1"/>
  <c r="H73" i="3" s="1"/>
  <c r="I73" i="3" s="1"/>
  <c r="J73" i="3" s="1"/>
  <c r="K73" i="3" s="1"/>
  <c r="L73" i="3" s="1"/>
  <c r="M73" i="3" s="1"/>
  <c r="N14" i="3"/>
  <c r="C55" i="2"/>
  <c r="D55" i="2" s="1"/>
  <c r="E55" i="2" s="1"/>
  <c r="F55" i="2" s="1"/>
  <c r="G55" i="2" s="1"/>
  <c r="H55" i="2" s="1"/>
  <c r="I55" i="2" s="1"/>
  <c r="J55" i="2" s="1"/>
  <c r="K55" i="2" s="1"/>
  <c r="L55" i="2" s="1"/>
  <c r="M55" i="2" s="1"/>
  <c r="B55" i="2"/>
  <c r="B42" i="2"/>
  <c r="C8" i="2" s="1"/>
  <c r="C55" i="1"/>
  <c r="D55" i="1"/>
  <c r="E55" i="1" s="1"/>
  <c r="F55" i="1" s="1"/>
  <c r="G55" i="1" s="1"/>
  <c r="H55" i="1" s="1"/>
  <c r="I55" i="1" s="1"/>
  <c r="J55" i="1" s="1"/>
  <c r="K55" i="1" s="1"/>
  <c r="L55" i="1" s="1"/>
  <c r="M55" i="1" s="1"/>
  <c r="B55" i="1"/>
  <c r="B56" i="1"/>
  <c r="C35" i="6"/>
  <c r="B53" i="6"/>
  <c r="I24" i="6"/>
  <c r="M24" i="6"/>
  <c r="J24" i="6"/>
  <c r="G24" i="6"/>
  <c r="B50" i="4"/>
  <c r="C50" i="4"/>
  <c r="D50" i="4" s="1"/>
  <c r="B19" i="4"/>
  <c r="B23" i="4" s="1"/>
  <c r="B27" i="4" s="1"/>
  <c r="B30" i="4" s="1"/>
  <c r="D9" i="4"/>
  <c r="C9" i="4"/>
  <c r="C15" i="4" s="1"/>
  <c r="C13" i="4"/>
  <c r="C17" i="4" s="1"/>
  <c r="D17" i="4" s="1"/>
  <c r="E17" i="4" s="1"/>
  <c r="F17" i="4" s="1"/>
  <c r="G17" i="4" s="1"/>
  <c r="H17" i="4" s="1"/>
  <c r="I17" i="4" s="1"/>
  <c r="J17" i="4" s="1"/>
  <c r="K17" i="4" s="1"/>
  <c r="L17" i="4" s="1"/>
  <c r="M17" i="4" s="1"/>
  <c r="J21" i="4"/>
  <c r="G21" i="4"/>
  <c r="K21" i="4"/>
  <c r="H21" i="4"/>
  <c r="L21" i="4"/>
  <c r="I21" i="4"/>
  <c r="M50" i="3"/>
  <c r="M15" i="3" s="1"/>
  <c r="L50" i="3"/>
  <c r="L15" i="3" s="1"/>
  <c r="L17" i="3" s="1"/>
  <c r="K50" i="3"/>
  <c r="J50" i="3"/>
  <c r="J15" i="3" s="1"/>
  <c r="J17" i="3" s="1"/>
  <c r="I50" i="3"/>
  <c r="H50" i="3"/>
  <c r="G50" i="3"/>
  <c r="G15" i="3" s="1"/>
  <c r="G17" i="3" s="1"/>
  <c r="F50" i="3"/>
  <c r="F15" i="3" s="1"/>
  <c r="E50" i="3"/>
  <c r="D50" i="3"/>
  <c r="C50" i="3"/>
  <c r="C30" i="3"/>
  <c r="D30" i="3" s="1"/>
  <c r="E30" i="3" s="1"/>
  <c r="F30" i="3" s="1"/>
  <c r="G30" i="3" s="1"/>
  <c r="H30" i="3" s="1"/>
  <c r="I30" i="3" s="1"/>
  <c r="J30" i="3" s="1"/>
  <c r="K30" i="3" s="1"/>
  <c r="L30" i="3" s="1"/>
  <c r="M30" i="3" s="1"/>
  <c r="F26" i="3"/>
  <c r="M26" i="3" s="1"/>
  <c r="M17" i="3"/>
  <c r="K17" i="3"/>
  <c r="I17" i="3"/>
  <c r="H17" i="3"/>
  <c r="F17" i="3"/>
  <c r="E17" i="3"/>
  <c r="B11" i="3"/>
  <c r="B20" i="3" s="1"/>
  <c r="N7" i="3"/>
  <c r="C30" i="2"/>
  <c r="D30" i="2" s="1"/>
  <c r="E30" i="2" s="1"/>
  <c r="F30" i="2" s="1"/>
  <c r="G30" i="2" s="1"/>
  <c r="H30" i="2" s="1"/>
  <c r="I30" i="2" s="1"/>
  <c r="J30" i="2" s="1"/>
  <c r="K30" i="2" s="1"/>
  <c r="L30" i="2" s="1"/>
  <c r="M30" i="2" s="1"/>
  <c r="F26" i="2"/>
  <c r="J26" i="2" s="1"/>
  <c r="M17" i="2"/>
  <c r="L17" i="2"/>
  <c r="K17" i="2"/>
  <c r="J17" i="2"/>
  <c r="I17" i="2"/>
  <c r="H17" i="2"/>
  <c r="G17" i="2"/>
  <c r="F17" i="2"/>
  <c r="E17" i="2"/>
  <c r="D17" i="2"/>
  <c r="C17" i="2"/>
  <c r="N13" i="2"/>
  <c r="B11" i="2"/>
  <c r="B20" i="2" s="1"/>
  <c r="N7" i="2"/>
  <c r="G17" i="1"/>
  <c r="M17" i="1"/>
  <c r="L17" i="1"/>
  <c r="K17" i="1"/>
  <c r="J17" i="1"/>
  <c r="I17" i="1"/>
  <c r="H17" i="1"/>
  <c r="F17" i="1"/>
  <c r="E17" i="1"/>
  <c r="D17" i="1"/>
  <c r="C17" i="1"/>
  <c r="B17" i="1"/>
  <c r="N13" i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F26" i="1"/>
  <c r="K26" i="1" s="1"/>
  <c r="B11" i="1"/>
  <c r="B20" i="1" s="1"/>
  <c r="N7" i="1"/>
  <c r="D22" i="6" l="1"/>
  <c r="D26" i="6" s="1"/>
  <c r="D30" i="6" s="1"/>
  <c r="D33" i="6" s="1"/>
  <c r="C22" i="6"/>
  <c r="C26" i="6" s="1"/>
  <c r="C30" i="6" s="1"/>
  <c r="C33" i="6" s="1"/>
  <c r="C51" i="4"/>
  <c r="L26" i="2"/>
  <c r="B56" i="2"/>
  <c r="I26" i="1"/>
  <c r="C38" i="6"/>
  <c r="E18" i="6"/>
  <c r="B35" i="4"/>
  <c r="E50" i="4"/>
  <c r="C19" i="4"/>
  <c r="C23" i="4" s="1"/>
  <c r="C27" i="4" s="1"/>
  <c r="C30" i="4" s="1"/>
  <c r="D15" i="4"/>
  <c r="D19" i="4" s="1"/>
  <c r="D23" i="4" s="1"/>
  <c r="D27" i="4" s="1"/>
  <c r="D30" i="4" s="1"/>
  <c r="E9" i="4"/>
  <c r="I26" i="2"/>
  <c r="J26" i="3"/>
  <c r="G26" i="3"/>
  <c r="K26" i="3"/>
  <c r="H26" i="3"/>
  <c r="L26" i="3"/>
  <c r="I26" i="3"/>
  <c r="M26" i="2"/>
  <c r="H26" i="2"/>
  <c r="G26" i="2"/>
  <c r="K26" i="2"/>
  <c r="N14" i="2"/>
  <c r="N17" i="2" s="1"/>
  <c r="B17" i="2"/>
  <c r="B22" i="2" s="1"/>
  <c r="C22" i="2" s="1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B22" i="1"/>
  <c r="C22" i="1" s="1"/>
  <c r="M26" i="1"/>
  <c r="N14" i="1"/>
  <c r="N17" i="1" s="1"/>
  <c r="J26" i="1"/>
  <c r="H26" i="1"/>
  <c r="L26" i="1"/>
  <c r="G26" i="1"/>
  <c r="D54" i="6" l="1"/>
  <c r="E40" i="6" s="1"/>
  <c r="C32" i="4"/>
  <c r="C35" i="4" s="1"/>
  <c r="B39" i="4"/>
  <c r="D35" i="6"/>
  <c r="D38" i="6" s="1"/>
  <c r="C42" i="2"/>
  <c r="D8" i="2" s="1"/>
  <c r="C56" i="1"/>
  <c r="F18" i="6"/>
  <c r="E22" i="6"/>
  <c r="E26" i="6" s="1"/>
  <c r="E30" i="6" s="1"/>
  <c r="E33" i="6" s="1"/>
  <c r="F50" i="4"/>
  <c r="E15" i="4"/>
  <c r="E19" i="4" s="1"/>
  <c r="E23" i="4" s="1"/>
  <c r="E27" i="4" s="1"/>
  <c r="E30" i="4" s="1"/>
  <c r="B24" i="2"/>
  <c r="B28" i="2" s="1"/>
  <c r="B32" i="2" s="1"/>
  <c r="B61" i="2" s="1"/>
  <c r="B64" i="2" s="1"/>
  <c r="B67" i="2" s="1"/>
  <c r="B70" i="2" s="1"/>
  <c r="B35" i="2" s="1"/>
  <c r="B40" i="2" s="1"/>
  <c r="D22" i="1"/>
  <c r="B24" i="1"/>
  <c r="B28" i="1" s="1"/>
  <c r="B32" i="1" s="1"/>
  <c r="B35" i="1" s="1"/>
  <c r="B40" i="1" s="1"/>
  <c r="C39" i="4" l="1"/>
  <c r="D32" i="4"/>
  <c r="D35" i="4" s="1"/>
  <c r="E35" i="6"/>
  <c r="D42" i="6"/>
  <c r="C42" i="6"/>
  <c r="C37" i="2"/>
  <c r="B44" i="2"/>
  <c r="C56" i="2"/>
  <c r="D56" i="1"/>
  <c r="E42" i="1" s="1"/>
  <c r="E38" i="6"/>
  <c r="F22" i="6"/>
  <c r="F26" i="6" s="1"/>
  <c r="F30" i="6" s="1"/>
  <c r="F33" i="6" s="1"/>
  <c r="G18" i="6"/>
  <c r="G50" i="4"/>
  <c r="F9" i="4"/>
  <c r="F15" i="4" s="1"/>
  <c r="F19" i="4" s="1"/>
  <c r="F23" i="4" s="1"/>
  <c r="F27" i="4" s="1"/>
  <c r="F30" i="4" s="1"/>
  <c r="G9" i="4"/>
  <c r="E11" i="1"/>
  <c r="C37" i="1"/>
  <c r="C11" i="1"/>
  <c r="C20" i="1" s="1"/>
  <c r="C24" i="1" s="1"/>
  <c r="C28" i="1" s="1"/>
  <c r="C32" i="1" s="1"/>
  <c r="C35" i="1" s="1"/>
  <c r="D11" i="1"/>
  <c r="D11" i="2"/>
  <c r="E22" i="1"/>
  <c r="F22" i="1" s="1"/>
  <c r="G22" i="1" s="1"/>
  <c r="H22" i="1" s="1"/>
  <c r="I22" i="1" s="1"/>
  <c r="J22" i="1" s="1"/>
  <c r="K22" i="1" s="1"/>
  <c r="L22" i="1" s="1"/>
  <c r="M22" i="1" s="1"/>
  <c r="E32" i="4" l="1"/>
  <c r="D39" i="4"/>
  <c r="F35" i="6"/>
  <c r="D42" i="2"/>
  <c r="E56" i="1"/>
  <c r="F42" i="1" s="1"/>
  <c r="C40" i="1"/>
  <c r="G22" i="6"/>
  <c r="G26" i="6" s="1"/>
  <c r="G30" i="6" s="1"/>
  <c r="G33" i="6" s="1"/>
  <c r="H18" i="6"/>
  <c r="E35" i="4"/>
  <c r="G15" i="4"/>
  <c r="G19" i="4" s="1"/>
  <c r="G23" i="4" s="1"/>
  <c r="G27" i="4" s="1"/>
  <c r="G30" i="4" s="1"/>
  <c r="H50" i="4"/>
  <c r="F11" i="1"/>
  <c r="D20" i="1"/>
  <c r="C11" i="2"/>
  <c r="C20" i="2" s="1"/>
  <c r="C24" i="2" s="1"/>
  <c r="C28" i="2" s="1"/>
  <c r="C32" i="2" s="1"/>
  <c r="F32" i="4" l="1"/>
  <c r="F35" i="4" s="1"/>
  <c r="E39" i="4"/>
  <c r="F38" i="6"/>
  <c r="G35" i="6" s="1"/>
  <c r="D56" i="2"/>
  <c r="E42" i="2" s="1"/>
  <c r="E8" i="2"/>
  <c r="E8" i="3"/>
  <c r="E11" i="3" s="1"/>
  <c r="D37" i="1"/>
  <c r="C44" i="1"/>
  <c r="F56" i="1"/>
  <c r="G42" i="1" s="1"/>
  <c r="H22" i="6"/>
  <c r="H26" i="6" s="1"/>
  <c r="H30" i="6" s="1"/>
  <c r="H33" i="6" s="1"/>
  <c r="I18" i="6"/>
  <c r="I50" i="4"/>
  <c r="I9" i="4"/>
  <c r="H9" i="4"/>
  <c r="H15" i="4" s="1"/>
  <c r="H19" i="4" s="1"/>
  <c r="H23" i="4" s="1"/>
  <c r="H27" i="4" s="1"/>
  <c r="H30" i="4" s="1"/>
  <c r="D24" i="1"/>
  <c r="D28" i="1" s="1"/>
  <c r="D32" i="1" s="1"/>
  <c r="D35" i="1" s="1"/>
  <c r="E20" i="1"/>
  <c r="E24" i="1" s="1"/>
  <c r="E28" i="1" s="1"/>
  <c r="E32" i="1" s="1"/>
  <c r="E35" i="1" s="1"/>
  <c r="G11" i="1"/>
  <c r="C61" i="2"/>
  <c r="C64" i="2" s="1"/>
  <c r="C67" i="2" s="1"/>
  <c r="C70" i="2" s="1"/>
  <c r="C35" i="2" s="1"/>
  <c r="C40" i="2" s="1"/>
  <c r="D20" i="2"/>
  <c r="E42" i="6" l="1"/>
  <c r="E54" i="6"/>
  <c r="G32" i="4"/>
  <c r="G35" i="4" s="1"/>
  <c r="F39" i="4"/>
  <c r="H35" i="6"/>
  <c r="H38" i="6" s="1"/>
  <c r="G38" i="6"/>
  <c r="E56" i="2"/>
  <c r="F42" i="2" s="1"/>
  <c r="F8" i="2"/>
  <c r="F8" i="3"/>
  <c r="F11" i="3" s="1"/>
  <c r="C44" i="2"/>
  <c r="D37" i="2"/>
  <c r="E11" i="2" s="1"/>
  <c r="E20" i="2" s="1"/>
  <c r="G56" i="1"/>
  <c r="H42" i="1" s="1"/>
  <c r="D40" i="1"/>
  <c r="J18" i="6"/>
  <c r="I22" i="6"/>
  <c r="I26" i="6" s="1"/>
  <c r="I30" i="6" s="1"/>
  <c r="I33" i="6" s="1"/>
  <c r="J50" i="4"/>
  <c r="I15" i="4"/>
  <c r="I19" i="4" s="1"/>
  <c r="I23" i="4" s="1"/>
  <c r="I27" i="4" s="1"/>
  <c r="I30" i="4" s="1"/>
  <c r="H11" i="1"/>
  <c r="F20" i="1"/>
  <c r="D24" i="2"/>
  <c r="D28" i="2" s="1"/>
  <c r="D32" i="2" s="1"/>
  <c r="H32" i="4" l="1"/>
  <c r="H35" i="4" s="1"/>
  <c r="G39" i="4"/>
  <c r="I35" i="6"/>
  <c r="F42" i="6"/>
  <c r="F56" i="2"/>
  <c r="G42" i="2" s="1"/>
  <c r="G8" i="2"/>
  <c r="G8" i="3"/>
  <c r="G11" i="3" s="1"/>
  <c r="E37" i="1"/>
  <c r="E40" i="1" s="1"/>
  <c r="E44" i="1" s="1"/>
  <c r="D44" i="1"/>
  <c r="H56" i="1"/>
  <c r="I42" i="1" s="1"/>
  <c r="I38" i="6"/>
  <c r="J35" i="6" s="1"/>
  <c r="J22" i="6"/>
  <c r="J26" i="6" s="1"/>
  <c r="J30" i="6" s="1"/>
  <c r="J33" i="6" s="1"/>
  <c r="K18" i="6"/>
  <c r="K50" i="4"/>
  <c r="J9" i="4"/>
  <c r="J15" i="4" s="1"/>
  <c r="J19" i="4" s="1"/>
  <c r="J23" i="4" s="1"/>
  <c r="J27" i="4" s="1"/>
  <c r="J30" i="4" s="1"/>
  <c r="K9" i="4"/>
  <c r="F24" i="1"/>
  <c r="F28" i="1" s="1"/>
  <c r="F32" i="1" s="1"/>
  <c r="F35" i="1" s="1"/>
  <c r="G20" i="1"/>
  <c r="I11" i="1"/>
  <c r="D61" i="2"/>
  <c r="D64" i="2" s="1"/>
  <c r="D67" i="2" s="1"/>
  <c r="D70" i="2" s="1"/>
  <c r="D35" i="2" s="1"/>
  <c r="D40" i="2" s="1"/>
  <c r="E24" i="2"/>
  <c r="E28" i="2" s="1"/>
  <c r="E32" i="2" s="1"/>
  <c r="I32" i="4" l="1"/>
  <c r="I35" i="4" s="1"/>
  <c r="H39" i="4"/>
  <c r="F54" i="6"/>
  <c r="J38" i="6"/>
  <c r="G56" i="2"/>
  <c r="H8" i="2"/>
  <c r="H8" i="3"/>
  <c r="H11" i="3" s="1"/>
  <c r="H42" i="2"/>
  <c r="D44" i="2"/>
  <c r="E37" i="2"/>
  <c r="I56" i="1"/>
  <c r="J42" i="1" s="1"/>
  <c r="F37" i="1"/>
  <c r="F40" i="1" s="1"/>
  <c r="F44" i="1" s="1"/>
  <c r="K35" i="6"/>
  <c r="K22" i="6"/>
  <c r="K26" i="6" s="1"/>
  <c r="K30" i="6" s="1"/>
  <c r="K33" i="6" s="1"/>
  <c r="K38" i="6" s="1"/>
  <c r="L18" i="6"/>
  <c r="L50" i="4"/>
  <c r="L9" i="4"/>
  <c r="K15" i="4"/>
  <c r="K19" i="4" s="1"/>
  <c r="K23" i="4" s="1"/>
  <c r="K27" i="4" s="1"/>
  <c r="K30" i="4" s="1"/>
  <c r="G24" i="1"/>
  <c r="G28" i="1" s="1"/>
  <c r="G32" i="1" s="1"/>
  <c r="G35" i="1" s="1"/>
  <c r="H20" i="1"/>
  <c r="J11" i="1"/>
  <c r="E61" i="2"/>
  <c r="E64" i="2" s="1"/>
  <c r="E67" i="2" s="1"/>
  <c r="E70" i="2" s="1"/>
  <c r="E35" i="2" s="1"/>
  <c r="J32" i="4" l="1"/>
  <c r="J35" i="4" s="1"/>
  <c r="J39" i="4" s="1"/>
  <c r="I39" i="4"/>
  <c r="K42" i="6"/>
  <c r="G54" i="6"/>
  <c r="G42" i="6"/>
  <c r="H56" i="2"/>
  <c r="I8" i="2"/>
  <c r="I8" i="3"/>
  <c r="I11" i="3" s="1"/>
  <c r="G37" i="1"/>
  <c r="E40" i="2"/>
  <c r="E44" i="2" s="1"/>
  <c r="I42" i="2"/>
  <c r="F11" i="2"/>
  <c r="F20" i="2" s="1"/>
  <c r="F24" i="2" s="1"/>
  <c r="F28" i="2" s="1"/>
  <c r="F32" i="2" s="1"/>
  <c r="F61" i="2" s="1"/>
  <c r="F64" i="2" s="1"/>
  <c r="F67" i="2" s="1"/>
  <c r="F70" i="2" s="1"/>
  <c r="F35" i="2" s="1"/>
  <c r="J56" i="1"/>
  <c r="K42" i="1" s="1"/>
  <c r="G40" i="1"/>
  <c r="L22" i="6"/>
  <c r="L26" i="6" s="1"/>
  <c r="L30" i="6" s="1"/>
  <c r="L33" i="6" s="1"/>
  <c r="M18" i="6"/>
  <c r="M22" i="6" s="1"/>
  <c r="M26" i="6" s="1"/>
  <c r="M30" i="6" s="1"/>
  <c r="M33" i="6" s="1"/>
  <c r="L35" i="6"/>
  <c r="M50" i="4"/>
  <c r="L15" i="4"/>
  <c r="L19" i="4" s="1"/>
  <c r="L23" i="4" s="1"/>
  <c r="L27" i="4" s="1"/>
  <c r="L30" i="4" s="1"/>
  <c r="K11" i="1"/>
  <c r="H24" i="1"/>
  <c r="H28" i="1" s="1"/>
  <c r="H32" i="1" s="1"/>
  <c r="H35" i="1" s="1"/>
  <c r="I20" i="1"/>
  <c r="K32" i="4" l="1"/>
  <c r="K35" i="4" s="1"/>
  <c r="K39" i="4" s="1"/>
  <c r="L38" i="6"/>
  <c r="H54" i="6"/>
  <c r="H42" i="6"/>
  <c r="I56" i="2"/>
  <c r="J8" i="2"/>
  <c r="J8" i="3"/>
  <c r="J11" i="3" s="1"/>
  <c r="F37" i="2"/>
  <c r="F40" i="2" s="1"/>
  <c r="G11" i="2"/>
  <c r="G20" i="2" s="1"/>
  <c r="G24" i="2" s="1"/>
  <c r="G28" i="2" s="1"/>
  <c r="G32" i="2" s="1"/>
  <c r="G61" i="2" s="1"/>
  <c r="G64" i="2" s="1"/>
  <c r="G67" i="2" s="1"/>
  <c r="G70" i="2" s="1"/>
  <c r="G35" i="2" s="1"/>
  <c r="J42" i="2"/>
  <c r="H37" i="1"/>
  <c r="H40" i="1" s="1"/>
  <c r="H44" i="1" s="1"/>
  <c r="G44" i="1"/>
  <c r="K56" i="1"/>
  <c r="M35" i="6"/>
  <c r="M38" i="6"/>
  <c r="M9" i="4"/>
  <c r="M15" i="4" s="1"/>
  <c r="M19" i="4" s="1"/>
  <c r="M23" i="4" s="1"/>
  <c r="M27" i="4" s="1"/>
  <c r="M30" i="4" s="1"/>
  <c r="N9" i="4"/>
  <c r="I24" i="1"/>
  <c r="I28" i="1" s="1"/>
  <c r="I32" i="1" s="1"/>
  <c r="I35" i="1" s="1"/>
  <c r="J20" i="1"/>
  <c r="L11" i="1"/>
  <c r="L32" i="4" l="1"/>
  <c r="L35" i="4" s="1"/>
  <c r="L39" i="4" s="1"/>
  <c r="I54" i="6"/>
  <c r="I42" i="6"/>
  <c r="F44" i="2"/>
  <c r="G37" i="2"/>
  <c r="G40" i="2"/>
  <c r="G44" i="2" s="1"/>
  <c r="J56" i="2"/>
  <c r="K42" i="2" s="1"/>
  <c r="K8" i="2"/>
  <c r="K8" i="3"/>
  <c r="K11" i="3" s="1"/>
  <c r="H11" i="2"/>
  <c r="H20" i="2" s="1"/>
  <c r="H24" i="2" s="1"/>
  <c r="H28" i="2" s="1"/>
  <c r="H32" i="2" s="1"/>
  <c r="H61" i="2" s="1"/>
  <c r="H64" i="2" s="1"/>
  <c r="H67" i="2" s="1"/>
  <c r="H70" i="2" s="1"/>
  <c r="H35" i="2" s="1"/>
  <c r="I37" i="1"/>
  <c r="I40" i="1" s="1"/>
  <c r="I44" i="1" s="1"/>
  <c r="J24" i="1"/>
  <c r="J28" i="1" s="1"/>
  <c r="J32" i="1" s="1"/>
  <c r="J35" i="1" s="1"/>
  <c r="K20" i="1"/>
  <c r="M32" i="4" l="1"/>
  <c r="M35" i="4" s="1"/>
  <c r="M39" i="4" s="1"/>
  <c r="J54" i="6"/>
  <c r="K54" i="6" s="1"/>
  <c r="J42" i="6"/>
  <c r="H37" i="2"/>
  <c r="H40" i="2" s="1"/>
  <c r="K56" i="2"/>
  <c r="L42" i="2" s="1"/>
  <c r="M8" i="2" s="1"/>
  <c r="L8" i="2"/>
  <c r="L8" i="3"/>
  <c r="J37" i="1"/>
  <c r="J40" i="1"/>
  <c r="J44" i="1" s="1"/>
  <c r="K24" i="1"/>
  <c r="K28" i="1" s="1"/>
  <c r="K32" i="1" s="1"/>
  <c r="K35" i="1" s="1"/>
  <c r="L20" i="1"/>
  <c r="L24" i="1" s="1"/>
  <c r="L28" i="1" s="1"/>
  <c r="L32" i="1" s="1"/>
  <c r="L35" i="1" s="1"/>
  <c r="L42" i="6" l="1"/>
  <c r="H44" i="2"/>
  <c r="I37" i="2"/>
  <c r="M8" i="3"/>
  <c r="M11" i="3" s="1"/>
  <c r="L11" i="3"/>
  <c r="I11" i="2"/>
  <c r="I20" i="2" s="1"/>
  <c r="I24" i="2" s="1"/>
  <c r="I28" i="2" s="1"/>
  <c r="I32" i="2" s="1"/>
  <c r="I61" i="2" s="1"/>
  <c r="I64" i="2" s="1"/>
  <c r="I67" i="2" s="1"/>
  <c r="I70" i="2" s="1"/>
  <c r="I35" i="2" s="1"/>
  <c r="I40" i="2" s="1"/>
  <c r="I44" i="2" s="1"/>
  <c r="J11" i="2"/>
  <c r="K37" i="1"/>
  <c r="K40" i="1"/>
  <c r="L54" i="6" l="1"/>
  <c r="J20" i="2"/>
  <c r="J24" i="2" s="1"/>
  <c r="J28" i="2" s="1"/>
  <c r="J32" i="2" s="1"/>
  <c r="J61" i="2" s="1"/>
  <c r="J64" i="2" s="1"/>
  <c r="J67" i="2" s="1"/>
  <c r="J70" i="2" s="1"/>
  <c r="J35" i="2" s="1"/>
  <c r="J40" i="2" s="1"/>
  <c r="J44" i="2" s="1"/>
  <c r="J37" i="2"/>
  <c r="L37" i="1"/>
  <c r="L40" i="1" s="1"/>
  <c r="K44" i="1"/>
  <c r="M42" i="6" l="1"/>
  <c r="M54" i="6"/>
  <c r="L42" i="1"/>
  <c r="M8" i="1" s="1"/>
  <c r="K37" i="2"/>
  <c r="M37" i="1"/>
  <c r="M44" i="1" s="1"/>
  <c r="L56" i="1" l="1"/>
  <c r="M56" i="1" s="1"/>
  <c r="L44" i="1"/>
  <c r="K11" i="2"/>
  <c r="K20" i="2" s="1"/>
  <c r="K24" i="2" s="1"/>
  <c r="K28" i="2" s="1"/>
  <c r="K32" i="2" s="1"/>
  <c r="K61" i="2" s="1"/>
  <c r="K64" i="2" s="1"/>
  <c r="K67" i="2" s="1"/>
  <c r="K70" i="2" s="1"/>
  <c r="K35" i="2" s="1"/>
  <c r="K40" i="2" s="1"/>
  <c r="K44" i="2" s="1"/>
  <c r="L11" i="2"/>
  <c r="M11" i="1" l="1"/>
  <c r="M20" i="1" s="1"/>
  <c r="M24" i="1" s="1"/>
  <c r="M28" i="1" s="1"/>
  <c r="M32" i="1" s="1"/>
  <c r="M35" i="1" s="1"/>
  <c r="N11" i="1"/>
  <c r="L20" i="2"/>
  <c r="L24" i="2" s="1"/>
  <c r="L28" i="2" s="1"/>
  <c r="L32" i="2" s="1"/>
  <c r="L61" i="2" s="1"/>
  <c r="L64" i="2" s="1"/>
  <c r="L67" i="2" s="1"/>
  <c r="L70" i="2" s="1"/>
  <c r="L35" i="2" s="1"/>
  <c r="L37" i="2"/>
  <c r="L40" i="2" l="1"/>
  <c r="M11" i="2" l="1"/>
  <c r="M20" i="2" s="1"/>
  <c r="M24" i="2" s="1"/>
  <c r="M28" i="2" s="1"/>
  <c r="M32" i="2" s="1"/>
  <c r="M61" i="2" s="1"/>
  <c r="M64" i="2" s="1"/>
  <c r="M67" i="2" s="1"/>
  <c r="M70" i="2" s="1"/>
  <c r="M35" i="2" s="1"/>
  <c r="N8" i="2"/>
  <c r="N11" i="2" s="1"/>
  <c r="L44" i="2"/>
  <c r="L56" i="2"/>
  <c r="M37" i="2"/>
  <c r="M40" i="2" l="1"/>
  <c r="M42" i="2" s="1"/>
  <c r="M56" i="2" s="1"/>
  <c r="M44" i="2" l="1"/>
  <c r="N13" i="3" l="1"/>
  <c r="B50" i="3"/>
  <c r="B52" i="3" s="1"/>
  <c r="B15" i="3"/>
  <c r="N15" i="3" s="1"/>
  <c r="B17" i="3"/>
  <c r="B22" i="3" s="1"/>
  <c r="N17" i="3" l="1"/>
  <c r="B24" i="3"/>
  <c r="B28" i="3" s="1"/>
  <c r="B32" i="3" s="1"/>
  <c r="B35" i="3" s="1"/>
  <c r="B40" i="3" s="1"/>
  <c r="C22" i="3"/>
  <c r="D22" i="3" s="1"/>
  <c r="E22" i="3" s="1"/>
  <c r="F22" i="3" s="1"/>
  <c r="G22" i="3" s="1"/>
  <c r="H22" i="3" s="1"/>
  <c r="I22" i="3" s="1"/>
  <c r="J22" i="3" s="1"/>
  <c r="K22" i="3" s="1"/>
  <c r="L22" i="3" s="1"/>
  <c r="M22" i="3" s="1"/>
  <c r="B56" i="3"/>
  <c r="B60" i="3" s="1"/>
  <c r="C52" i="3"/>
  <c r="D52" i="3" l="1"/>
  <c r="C56" i="3"/>
  <c r="B64" i="3"/>
  <c r="B62" i="3"/>
  <c r="B75" i="3" s="1"/>
  <c r="C58" i="3"/>
  <c r="B44" i="3"/>
  <c r="C37" i="3"/>
  <c r="B42" i="3"/>
  <c r="C60" i="3" l="1"/>
  <c r="C64" i="3" s="1"/>
  <c r="D56" i="3"/>
  <c r="E52" i="3"/>
  <c r="B74" i="3"/>
  <c r="B77" i="3" s="1"/>
  <c r="C42" i="3" s="1"/>
  <c r="C8" i="3"/>
  <c r="E56" i="3" l="1"/>
  <c r="F52" i="3"/>
  <c r="D58" i="3"/>
  <c r="C11" i="3"/>
  <c r="C20" i="3" s="1"/>
  <c r="C24" i="3" s="1"/>
  <c r="C28" i="3" s="1"/>
  <c r="C32" i="3" s="1"/>
  <c r="C35" i="3" s="1"/>
  <c r="C40" i="3" s="1"/>
  <c r="C74" i="3"/>
  <c r="D8" i="3"/>
  <c r="D11" i="3" s="1"/>
  <c r="D20" i="3" s="1"/>
  <c r="D24" i="3" l="1"/>
  <c r="D28" i="3" s="1"/>
  <c r="D32" i="3" s="1"/>
  <c r="D35" i="3" s="1"/>
  <c r="D40" i="3" s="1"/>
  <c r="D44" i="3" s="1"/>
  <c r="E20" i="3"/>
  <c r="D60" i="3"/>
  <c r="D64" i="3" s="1"/>
  <c r="C44" i="3"/>
  <c r="D37" i="3"/>
  <c r="G52" i="3"/>
  <c r="F56" i="3"/>
  <c r="N8" i="3"/>
  <c r="N11" i="3" s="1"/>
  <c r="H52" i="3" l="1"/>
  <c r="G56" i="3"/>
  <c r="E24" i="3"/>
  <c r="E28" i="3" s="1"/>
  <c r="E32" i="3" s="1"/>
  <c r="E35" i="3" s="1"/>
  <c r="E40" i="3" s="1"/>
  <c r="E44" i="3" s="1"/>
  <c r="F20" i="3"/>
  <c r="E37" i="3"/>
  <c r="E58" i="3"/>
  <c r="E60" i="3" l="1"/>
  <c r="E64" i="3" s="1"/>
  <c r="F37" i="3"/>
  <c r="H56" i="3"/>
  <c r="I52" i="3"/>
  <c r="F24" i="3"/>
  <c r="F28" i="3" s="1"/>
  <c r="F32" i="3" s="1"/>
  <c r="F35" i="3" s="1"/>
  <c r="F40" i="3" s="1"/>
  <c r="F44" i="3" s="1"/>
  <c r="G20" i="3"/>
  <c r="H20" i="3" l="1"/>
  <c r="G24" i="3"/>
  <c r="G28" i="3" s="1"/>
  <c r="G32" i="3" s="1"/>
  <c r="G35" i="3" s="1"/>
  <c r="G37" i="3"/>
  <c r="F58" i="3"/>
  <c r="I56" i="3"/>
  <c r="J52" i="3"/>
  <c r="F60" i="3" l="1"/>
  <c r="F64" i="3" s="1"/>
  <c r="J56" i="3"/>
  <c r="K52" i="3"/>
  <c r="G40" i="3"/>
  <c r="G44" i="3" s="1"/>
  <c r="H24" i="3"/>
  <c r="H28" i="3" s="1"/>
  <c r="H32" i="3" s="1"/>
  <c r="H35" i="3" s="1"/>
  <c r="I20" i="3"/>
  <c r="H37" i="3" l="1"/>
  <c r="H40" i="3"/>
  <c r="H44" i="3" s="1"/>
  <c r="I37" i="3"/>
  <c r="J20" i="3"/>
  <c r="I24" i="3"/>
  <c r="I28" i="3" s="1"/>
  <c r="I32" i="3" s="1"/>
  <c r="I35" i="3" s="1"/>
  <c r="L52" i="3"/>
  <c r="K56" i="3"/>
  <c r="G58" i="3"/>
  <c r="I40" i="3" l="1"/>
  <c r="I44" i="3" s="1"/>
  <c r="K20" i="3"/>
  <c r="J24" i="3"/>
  <c r="J28" i="3" s="1"/>
  <c r="J32" i="3" s="1"/>
  <c r="J35" i="3" s="1"/>
  <c r="G60" i="3"/>
  <c r="G64" i="3" s="1"/>
  <c r="M52" i="3"/>
  <c r="M56" i="3" s="1"/>
  <c r="L56" i="3"/>
  <c r="J37" i="3"/>
  <c r="H58" i="3" l="1"/>
  <c r="J40" i="3"/>
  <c r="J44" i="3" s="1"/>
  <c r="L20" i="3"/>
  <c r="K24" i="3"/>
  <c r="K28" i="3" s="1"/>
  <c r="K32" i="3" s="1"/>
  <c r="K35" i="3" s="1"/>
  <c r="L24" i="3" l="1"/>
  <c r="L28" i="3" s="1"/>
  <c r="L32" i="3" s="1"/>
  <c r="L35" i="3" s="1"/>
  <c r="M20" i="3"/>
  <c r="M24" i="3" s="1"/>
  <c r="M28" i="3" s="1"/>
  <c r="M32" i="3" s="1"/>
  <c r="M35" i="3" s="1"/>
  <c r="H60" i="3"/>
  <c r="H64" i="3" s="1"/>
  <c r="K37" i="3"/>
  <c r="I58" i="3" l="1"/>
  <c r="I60" i="3"/>
  <c r="I64" i="3" s="1"/>
  <c r="K40" i="3"/>
  <c r="K44" i="3" s="1"/>
  <c r="L37" i="3" l="1"/>
  <c r="J58" i="3"/>
  <c r="J60" i="3" l="1"/>
  <c r="J64" i="3" s="1"/>
  <c r="L40" i="3"/>
  <c r="L44" i="3" s="1"/>
  <c r="M37" i="3" l="1"/>
  <c r="M40" i="3" s="1"/>
  <c r="M44" i="3" s="1"/>
  <c r="K58" i="3"/>
  <c r="K60" i="3" l="1"/>
  <c r="K64" i="3" s="1"/>
  <c r="L58" i="3" l="1"/>
  <c r="L60" i="3" l="1"/>
  <c r="L64" i="3" s="1"/>
  <c r="M58" i="3" l="1"/>
  <c r="M60" i="3" s="1"/>
  <c r="M64" i="3" s="1"/>
</calcChain>
</file>

<file path=xl/sharedStrings.xml><?xml version="1.0" encoding="utf-8"?>
<sst xmlns="http://schemas.openxmlformats.org/spreadsheetml/2006/main" count="272" uniqueCount="73">
  <si>
    <t>CASO Nº 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</si>
  <si>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</si>
  <si>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</si>
  <si>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</si>
  <si>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</si>
  <si>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</si>
  <si>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</si>
  <si>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</si>
  <si>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</si>
  <si>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</si>
  <si>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</si>
  <si>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</si>
  <si>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</si>
  <si>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</si>
  <si>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Utilidad fiscal</t>
  </si>
  <si>
    <t>Menos:</t>
  </si>
  <si>
    <t>PTU pagada</t>
  </si>
  <si>
    <t>Perdidas fiscales ejerc. Anteriores</t>
  </si>
  <si>
    <t>Utilidad fiscal base de ISR</t>
  </si>
  <si>
    <t>Tasa</t>
  </si>
  <si>
    <t>Impuesto causado</t>
  </si>
  <si>
    <t>P.P. ISR anteriores</t>
  </si>
  <si>
    <t>I.S.R. Retenido por bancos</t>
  </si>
  <si>
    <t>P.P. ISR del periodo</t>
  </si>
  <si>
    <t>ISR a favor</t>
  </si>
  <si>
    <t>CALCULO DE PAGOS PROVISIONALES DE I.S.R.   P.M.</t>
  </si>
  <si>
    <t>Ingresos por la actividad preponderante</t>
  </si>
  <si>
    <t>Estimulo de Casetas</t>
  </si>
  <si>
    <t>Deducciones autorizadas</t>
  </si>
  <si>
    <t>Deducción de Casetas</t>
  </si>
  <si>
    <t>Deducciones mensuales</t>
  </si>
  <si>
    <t>Ingresos mensuales</t>
  </si>
  <si>
    <t>Ingresos Acumulados</t>
  </si>
  <si>
    <t>Estimulo de casetas</t>
  </si>
  <si>
    <t>CALCULO DE PAGOS PROVISIONALES DE I.S.R.   P.F.</t>
  </si>
  <si>
    <t>Aplicar: Tarifa</t>
  </si>
  <si>
    <t xml:space="preserve">Tarifa </t>
  </si>
  <si>
    <t>Utilidad base</t>
  </si>
  <si>
    <t>%</t>
  </si>
  <si>
    <t>Base de ISR</t>
  </si>
  <si>
    <t>Limite Inferior</t>
  </si>
  <si>
    <t>Excedente</t>
  </si>
  <si>
    <t>Impuestos marginal</t>
  </si>
  <si>
    <t>Cuota fija</t>
  </si>
  <si>
    <t>ISR causado</t>
  </si>
  <si>
    <t>ESTIMULO DE CASETAS</t>
  </si>
  <si>
    <t>Deduciones sin comprobante fiscal mensual</t>
  </si>
  <si>
    <t>Deduciones sin comprobante fiscal Acumulado</t>
  </si>
  <si>
    <t>por:</t>
  </si>
  <si>
    <t>Impuesto acumulado</t>
  </si>
  <si>
    <t>Pago provisional anterior</t>
  </si>
  <si>
    <t>Pago provisional a enterar</t>
  </si>
  <si>
    <t>ESTIMULO DEDUCCION SIN COMPROBANTE FISCAL</t>
  </si>
  <si>
    <t>CASO Nº 3</t>
  </si>
  <si>
    <t>CASO Nº 2</t>
  </si>
  <si>
    <t>ESTIMULO DE DIESEL</t>
  </si>
  <si>
    <t>Estimulo de IEPS</t>
  </si>
  <si>
    <t>Calculo de IEPS acreditable</t>
  </si>
  <si>
    <t>Por:</t>
  </si>
  <si>
    <t>Cuota por Litro</t>
  </si>
  <si>
    <t>Litros adquiridos</t>
  </si>
  <si>
    <t>IEPS acreditable</t>
  </si>
  <si>
    <t>Remanente</t>
  </si>
  <si>
    <t>CASO Nº 4</t>
  </si>
  <si>
    <t>Calculo de Casetas acreditable</t>
  </si>
  <si>
    <t>Monto pagado</t>
  </si>
  <si>
    <t>Factor</t>
  </si>
  <si>
    <t>Tope de 8% de los ingresos</t>
  </si>
  <si>
    <t>Acreditamiento vs PP ISR 1</t>
  </si>
  <si>
    <t>Acreditamiento vs PP ISR 2</t>
  </si>
  <si>
    <t>CASO Nº 5</t>
  </si>
  <si>
    <t>ESTIMULO DE CASETAS Y DEDUCCION SIN COMPROBANTE</t>
  </si>
  <si>
    <t>IEPS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</si>
</sst>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6" xfId="0" applyBorder="1"/>
    <xf numFmtId="3" fontId="0" fillId="0" borderId="9" xfId="0" applyNumberFormat="1" applyBorder="1"/>
    <xf numFmtId="3" fontId="0" fillId="0" borderId="0" xfId="0" applyNumberFormat="1" applyBorder="1"/>
    <xf numFmtId="4" fontId="0" fillId="0" borderId="0" xfId="0" applyNumberFormat="1"/>
    <xf numFmtId="3" fontId="0" fillId="0" borderId="6" xfId="0" applyNumberFormat="1" applyBorder="1"/>
    <xf numFmtId="9" fontId="0" fillId="0" borderId="6" xfId="0" applyNumberFormat="1" applyBorder="1"/>
    <xf numFmtId="9" fontId="0" fillId="0" borderId="6" xfId="0" applyNumberFormat="1" applyBorder="1" applyAlignment="1">
      <alignment horizontal="center"/>
    </xf>
    <xf numFmtId="164" fontId="0" fillId="0" borderId="0" xfId="0" applyNumberFormat="1"/>
    <xf numFmtId="10" fontId="0" fillId="0" borderId="6" xfId="3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9" fontId="0" fillId="0" borderId="6" xfId="1" applyFont="1" applyBorder="1"/>
    <xf numFmtId="4" fontId="0" fillId="0" borderId="9" xfId="0" applyNumberFormat="1" applyBorder="1"/>
    <xf numFmtId="4" fontId="0" fillId="0" borderId="6" xfId="0" applyNumberFormat="1" applyBorder="1"/>
    <xf numFmtId="4" fontId="4" fillId="0" borderId="0" xfId="0" applyNumberFormat="1" applyFont="1"/>
    <xf numFmtId="4" fontId="5" fillId="0" borderId="0" xfId="0" applyNumberFormat="1" applyFont="1"/>
    <xf numFmtId="0" fontId="0" fillId="0" borderId="0" xfId="0" applyAlignment="1">
      <alignment vertical="center"/>
    </xf>
    <xf numFmtId="4" fontId="4" fillId="0" borderId="6" xfId="0" applyNumberFormat="1" applyFont="1" applyBorder="1"/>
    <xf numFmtId="4" fontId="0" fillId="0" borderId="0" xfId="0" applyNumberFormat="1" applyBorder="1"/>
    <xf numFmtId="165" fontId="0" fillId="0" borderId="6" xfId="0" applyNumberFormat="1" applyBorder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1" fillId="0" borderId="0" xfId="0" applyFont="1"/>
  </cellXfs>
  <cellStyles count="4">
    <cellStyle name="Millares 2" xfId="2"/>
    <cellStyle name="Normal" xfId="0" builtinId="0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R52"/>
  <sheetViews>
    <sheetView zoomScaleNormal="100" workbookViewId="0">
      <pane xSplit="1" ySplit="5" topLeftCell="B6" activePane="bottomRight" state="frozen"/>
      <selection activeCell="A55" sqref="A55"/>
      <selection pane="topRight" activeCell="A55" sqref="A55"/>
      <selection pane="bottomLeft" activeCell="A55" sqref="A55"/>
      <selection pane="bottomRight" activeCell="B23" sqref="B23"/>
    </sheetView>
  </sheetViews>
  <sheetFormatPr baseColWidth="10" defaultColWidth="9.140625" defaultRowHeight="12.75" x14ac:dyDescent="0.2"/>
  <cols>
    <col min="1" max="1" width="30.5703125" customWidth="1"/>
    <col min="2" max="14" width="10.42578125" customWidth="1"/>
  </cols>
  <sheetData>
    <row r="1" spans="1:18" x14ac:dyDescent="0.2">
      <c r="A1" s="1" t="s">
        <v>0</v>
      </c>
      <c r="H1" s="1"/>
    </row>
    <row r="2" spans="1:18" x14ac:dyDescent="0.2">
      <c r="A2" s="1" t="s">
        <v>25</v>
      </c>
      <c r="E2" s="1" t="s">
        <v>55</v>
      </c>
    </row>
    <row r="4" spans="1:18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/>
    </row>
    <row r="5" spans="1:18" x14ac:dyDescent="0.2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8" t="s">
        <v>13</v>
      </c>
      <c r="N5" s="9"/>
    </row>
    <row r="7" spans="1:18" ht="25.5" x14ac:dyDescent="0.2">
      <c r="A7" s="10" t="s">
        <v>26</v>
      </c>
      <c r="B7" s="16">
        <v>1200000</v>
      </c>
      <c r="C7" s="16">
        <v>1500000</v>
      </c>
      <c r="D7" s="16">
        <v>1000000</v>
      </c>
      <c r="E7" s="16">
        <v>2900000</v>
      </c>
      <c r="F7" s="16">
        <v>1650000</v>
      </c>
      <c r="G7" s="16">
        <v>2980000</v>
      </c>
      <c r="H7" s="16">
        <v>2500000</v>
      </c>
      <c r="I7" s="16">
        <v>2870000</v>
      </c>
      <c r="J7" s="16">
        <v>5000000</v>
      </c>
      <c r="K7" s="16">
        <v>1100000</v>
      </c>
      <c r="L7" s="16">
        <v>2500000</v>
      </c>
      <c r="M7" s="16">
        <v>3800000</v>
      </c>
      <c r="N7" s="16">
        <f t="shared" ref="N7" si="0">SUM(B7:M7)</f>
        <v>29000000</v>
      </c>
      <c r="O7" s="11"/>
      <c r="P7" s="11"/>
      <c r="Q7" s="11"/>
      <c r="R7" s="11"/>
    </row>
    <row r="9" spans="1:18" ht="13.5" thickBot="1" x14ac:dyDescent="0.25">
      <c r="A9" t="s">
        <v>31</v>
      </c>
      <c r="B9" s="13">
        <f t="shared" ref="B9:N9" si="1">SUM(B7:B7)</f>
        <v>1200000</v>
      </c>
      <c r="C9" s="13">
        <f t="shared" si="1"/>
        <v>1500000</v>
      </c>
      <c r="D9" s="13">
        <f t="shared" si="1"/>
        <v>1000000</v>
      </c>
      <c r="E9" s="13">
        <f t="shared" si="1"/>
        <v>2900000</v>
      </c>
      <c r="F9" s="13">
        <f t="shared" si="1"/>
        <v>1650000</v>
      </c>
      <c r="G9" s="13">
        <f t="shared" si="1"/>
        <v>2980000</v>
      </c>
      <c r="H9" s="13">
        <f t="shared" si="1"/>
        <v>2500000</v>
      </c>
      <c r="I9" s="13">
        <f t="shared" si="1"/>
        <v>2870000</v>
      </c>
      <c r="J9" s="13">
        <f t="shared" si="1"/>
        <v>5000000</v>
      </c>
      <c r="K9" s="13">
        <f t="shared" si="1"/>
        <v>1100000</v>
      </c>
      <c r="L9" s="13">
        <f t="shared" si="1"/>
        <v>2500000</v>
      </c>
      <c r="M9" s="13">
        <f t="shared" si="1"/>
        <v>3800000</v>
      </c>
      <c r="N9" s="13">
        <f t="shared" si="1"/>
        <v>29000000</v>
      </c>
    </row>
    <row r="10" spans="1:18" ht="13.5" thickTop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4"/>
    </row>
    <row r="11" spans="1:18" x14ac:dyDescent="0.2">
      <c r="A11" s="10" t="s">
        <v>28</v>
      </c>
      <c r="B11" s="16">
        <v>850000</v>
      </c>
      <c r="C11" s="16">
        <v>770000</v>
      </c>
      <c r="D11" s="16">
        <v>600000</v>
      </c>
      <c r="E11" s="16">
        <v>1560000</v>
      </c>
      <c r="F11" s="16">
        <v>1200000</v>
      </c>
      <c r="G11" s="16">
        <v>1890000</v>
      </c>
      <c r="H11" s="16">
        <v>1600000</v>
      </c>
      <c r="I11" s="16">
        <v>1550000</v>
      </c>
      <c r="J11" s="16">
        <v>3400000</v>
      </c>
      <c r="K11" s="16">
        <v>800000</v>
      </c>
      <c r="L11" s="16">
        <v>1590000</v>
      </c>
      <c r="M11" s="16">
        <v>2500000</v>
      </c>
      <c r="N11" s="16">
        <f t="shared" ref="N11" si="2">SUM(B11:M11)</f>
        <v>18310000</v>
      </c>
      <c r="O11" s="11"/>
      <c r="P11" s="11"/>
      <c r="Q11" s="11"/>
      <c r="R11" s="11"/>
    </row>
    <row r="13" spans="1:18" ht="13.5" thickBot="1" x14ac:dyDescent="0.25">
      <c r="A13" t="s">
        <v>30</v>
      </c>
      <c r="B13" s="13">
        <f t="shared" ref="B13:N13" si="3">SUM(B11:B11)</f>
        <v>850000</v>
      </c>
      <c r="C13" s="13">
        <f t="shared" si="3"/>
        <v>770000</v>
      </c>
      <c r="D13" s="13">
        <f t="shared" si="3"/>
        <v>600000</v>
      </c>
      <c r="E13" s="13">
        <f t="shared" si="3"/>
        <v>1560000</v>
      </c>
      <c r="F13" s="13">
        <f t="shared" si="3"/>
        <v>1200000</v>
      </c>
      <c r="G13" s="13">
        <f t="shared" si="3"/>
        <v>1890000</v>
      </c>
      <c r="H13" s="13">
        <f t="shared" si="3"/>
        <v>1600000</v>
      </c>
      <c r="I13" s="13">
        <f t="shared" si="3"/>
        <v>1550000</v>
      </c>
      <c r="J13" s="13">
        <f t="shared" si="3"/>
        <v>3400000</v>
      </c>
      <c r="K13" s="13">
        <f t="shared" si="3"/>
        <v>800000</v>
      </c>
      <c r="L13" s="13">
        <f t="shared" si="3"/>
        <v>1590000</v>
      </c>
      <c r="M13" s="13">
        <f t="shared" si="3"/>
        <v>2500000</v>
      </c>
      <c r="N13" s="13">
        <f t="shared" si="3"/>
        <v>18310000</v>
      </c>
    </row>
    <row r="14" spans="1:18" ht="13.5" thickTop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4"/>
    </row>
    <row r="15" spans="1:18" x14ac:dyDescent="0.2">
      <c r="A15" t="s">
        <v>32</v>
      </c>
      <c r="B15" s="11">
        <f>+B9</f>
        <v>1200000</v>
      </c>
      <c r="C15" s="11">
        <f t="shared" ref="C15:M15" si="4">+C9+B15</f>
        <v>2700000</v>
      </c>
      <c r="D15" s="11">
        <f t="shared" si="4"/>
        <v>3700000</v>
      </c>
      <c r="E15" s="11">
        <f t="shared" si="4"/>
        <v>6600000</v>
      </c>
      <c r="F15" s="11">
        <f t="shared" si="4"/>
        <v>8250000</v>
      </c>
      <c r="G15" s="11">
        <f t="shared" si="4"/>
        <v>11230000</v>
      </c>
      <c r="H15" s="11">
        <f t="shared" si="4"/>
        <v>13730000</v>
      </c>
      <c r="I15" s="11">
        <f t="shared" si="4"/>
        <v>16600000</v>
      </c>
      <c r="J15" s="11">
        <f t="shared" si="4"/>
        <v>21600000</v>
      </c>
      <c r="K15" s="11">
        <f t="shared" si="4"/>
        <v>22700000</v>
      </c>
      <c r="L15" s="11">
        <f t="shared" si="4"/>
        <v>25200000</v>
      </c>
      <c r="M15" s="11">
        <f t="shared" si="4"/>
        <v>29000000</v>
      </c>
      <c r="N15" s="14"/>
    </row>
    <row r="16" spans="1:18" x14ac:dyDescent="0.2">
      <c r="A16" t="s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4"/>
    </row>
    <row r="17" spans="1:15" x14ac:dyDescent="0.2">
      <c r="A17" t="s">
        <v>28</v>
      </c>
      <c r="B17" s="16">
        <f>+B13</f>
        <v>850000</v>
      </c>
      <c r="C17" s="16">
        <f t="shared" ref="C17:M17" si="5">+C13+B17</f>
        <v>1620000</v>
      </c>
      <c r="D17" s="16">
        <f t="shared" si="5"/>
        <v>2220000</v>
      </c>
      <c r="E17" s="16">
        <f t="shared" si="5"/>
        <v>3780000</v>
      </c>
      <c r="F17" s="16">
        <f t="shared" si="5"/>
        <v>4980000</v>
      </c>
      <c r="G17" s="16">
        <f t="shared" si="5"/>
        <v>6870000</v>
      </c>
      <c r="H17" s="16">
        <f t="shared" si="5"/>
        <v>8470000</v>
      </c>
      <c r="I17" s="16">
        <f t="shared" si="5"/>
        <v>10020000</v>
      </c>
      <c r="J17" s="16">
        <f t="shared" si="5"/>
        <v>13420000</v>
      </c>
      <c r="K17" s="16">
        <f t="shared" si="5"/>
        <v>14220000</v>
      </c>
      <c r="L17" s="16">
        <f t="shared" si="5"/>
        <v>15810000</v>
      </c>
      <c r="M17" s="16">
        <f t="shared" si="5"/>
        <v>18310000</v>
      </c>
    </row>
    <row r="18" spans="1:15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5" x14ac:dyDescent="0.2">
      <c r="A19" t="s">
        <v>14</v>
      </c>
      <c r="B19" s="11">
        <f>+B15-B17</f>
        <v>350000</v>
      </c>
      <c r="C19" s="11">
        <f t="shared" ref="C19:L19" si="6">+C15-C17</f>
        <v>1080000</v>
      </c>
      <c r="D19" s="11">
        <f t="shared" si="6"/>
        <v>1480000</v>
      </c>
      <c r="E19" s="11">
        <f t="shared" si="6"/>
        <v>2820000</v>
      </c>
      <c r="F19" s="11">
        <f t="shared" si="6"/>
        <v>3270000</v>
      </c>
      <c r="G19" s="11">
        <f t="shared" si="6"/>
        <v>4360000</v>
      </c>
      <c r="H19" s="11">
        <f t="shared" si="6"/>
        <v>5260000</v>
      </c>
      <c r="I19" s="11">
        <f t="shared" si="6"/>
        <v>6580000</v>
      </c>
      <c r="J19" s="11">
        <f t="shared" si="6"/>
        <v>8180000</v>
      </c>
      <c r="K19" s="11">
        <f t="shared" si="6"/>
        <v>8480000</v>
      </c>
      <c r="L19" s="11">
        <f t="shared" si="6"/>
        <v>9390000</v>
      </c>
      <c r="M19" s="11">
        <f>+M15-M17</f>
        <v>10690000</v>
      </c>
    </row>
    <row r="20" spans="1:15" x14ac:dyDescent="0.2">
      <c r="A20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5" x14ac:dyDescent="0.2">
      <c r="A21" t="s">
        <v>16</v>
      </c>
      <c r="B21" s="16">
        <v>0</v>
      </c>
      <c r="C21" s="16">
        <v>0</v>
      </c>
      <c r="D21" s="16">
        <v>0</v>
      </c>
      <c r="E21" s="16">
        <v>0</v>
      </c>
      <c r="F21" s="16">
        <f>400000/8</f>
        <v>50000</v>
      </c>
      <c r="G21" s="16">
        <f>+$F$21*2</f>
        <v>100000</v>
      </c>
      <c r="H21" s="16">
        <f>+$F$21*3</f>
        <v>150000</v>
      </c>
      <c r="I21" s="16">
        <f>+$F$21*4</f>
        <v>200000</v>
      </c>
      <c r="J21" s="16">
        <f>+$F$21*5</f>
        <v>250000</v>
      </c>
      <c r="K21" s="16">
        <f>+$F$21*6</f>
        <v>300000</v>
      </c>
      <c r="L21" s="16">
        <f>+$F$21*7</f>
        <v>350000</v>
      </c>
      <c r="M21" s="16">
        <f>+$F$21*8</f>
        <v>400000</v>
      </c>
    </row>
    <row r="22" spans="1:15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5" x14ac:dyDescent="0.2">
      <c r="A23" t="s">
        <v>14</v>
      </c>
      <c r="B23" s="11">
        <f>+B19-B21</f>
        <v>350000</v>
      </c>
      <c r="C23" s="11">
        <f t="shared" ref="C23:M23" si="7">+C19-C21</f>
        <v>1080000</v>
      </c>
      <c r="D23" s="11">
        <f t="shared" si="7"/>
        <v>1480000</v>
      </c>
      <c r="E23" s="11">
        <f t="shared" si="7"/>
        <v>2820000</v>
      </c>
      <c r="F23" s="11">
        <f t="shared" si="7"/>
        <v>3220000</v>
      </c>
      <c r="G23" s="11">
        <f t="shared" si="7"/>
        <v>4260000</v>
      </c>
      <c r="H23" s="11">
        <f t="shared" si="7"/>
        <v>5110000</v>
      </c>
      <c r="I23" s="11">
        <f t="shared" si="7"/>
        <v>6380000</v>
      </c>
      <c r="J23" s="11">
        <f t="shared" si="7"/>
        <v>7930000</v>
      </c>
      <c r="K23" s="11">
        <f t="shared" si="7"/>
        <v>8180000</v>
      </c>
      <c r="L23" s="11">
        <f t="shared" si="7"/>
        <v>9040000</v>
      </c>
      <c r="M23" s="11">
        <f t="shared" si="7"/>
        <v>10290000</v>
      </c>
    </row>
    <row r="24" spans="1:15" x14ac:dyDescent="0.2">
      <c r="A24" t="s">
        <v>15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5" x14ac:dyDescent="0.2">
      <c r="A25" t="s">
        <v>17</v>
      </c>
      <c r="B25" s="16">
        <v>20000</v>
      </c>
      <c r="C25" s="16">
        <f t="shared" ref="C25:M25" si="8">+B25</f>
        <v>20000</v>
      </c>
      <c r="D25" s="16">
        <f t="shared" si="8"/>
        <v>20000</v>
      </c>
      <c r="E25" s="16">
        <f t="shared" si="8"/>
        <v>20000</v>
      </c>
      <c r="F25" s="16">
        <f t="shared" si="8"/>
        <v>20000</v>
      </c>
      <c r="G25" s="16">
        <f t="shared" si="8"/>
        <v>20000</v>
      </c>
      <c r="H25" s="16">
        <f t="shared" si="8"/>
        <v>20000</v>
      </c>
      <c r="I25" s="16">
        <f t="shared" si="8"/>
        <v>20000</v>
      </c>
      <c r="J25" s="16">
        <f t="shared" si="8"/>
        <v>20000</v>
      </c>
      <c r="K25" s="16">
        <f t="shared" si="8"/>
        <v>20000</v>
      </c>
      <c r="L25" s="16">
        <f t="shared" si="8"/>
        <v>20000</v>
      </c>
      <c r="M25" s="16">
        <f t="shared" si="8"/>
        <v>20000</v>
      </c>
    </row>
    <row r="26" spans="1:15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5" x14ac:dyDescent="0.2">
      <c r="A27" t="s">
        <v>18</v>
      </c>
      <c r="B27" s="11">
        <f t="shared" ref="B27:M27" si="9">+B23-B25</f>
        <v>330000</v>
      </c>
      <c r="C27" s="11">
        <f t="shared" si="9"/>
        <v>1060000</v>
      </c>
      <c r="D27" s="11">
        <f t="shared" si="9"/>
        <v>1460000</v>
      </c>
      <c r="E27" s="11">
        <f t="shared" si="9"/>
        <v>2800000</v>
      </c>
      <c r="F27" s="11">
        <f t="shared" si="9"/>
        <v>3200000</v>
      </c>
      <c r="G27" s="11">
        <f t="shared" si="9"/>
        <v>4240000</v>
      </c>
      <c r="H27" s="11">
        <f t="shared" si="9"/>
        <v>5090000</v>
      </c>
      <c r="I27" s="11">
        <f t="shared" si="9"/>
        <v>6360000</v>
      </c>
      <c r="J27" s="11">
        <f t="shared" si="9"/>
        <v>7910000</v>
      </c>
      <c r="K27" s="11">
        <f t="shared" si="9"/>
        <v>8160000</v>
      </c>
      <c r="L27" s="11">
        <f t="shared" si="9"/>
        <v>9020000</v>
      </c>
      <c r="M27" s="11">
        <f t="shared" si="9"/>
        <v>10270000</v>
      </c>
    </row>
    <row r="28" spans="1:15" x14ac:dyDescent="0.2">
      <c r="A28" t="s">
        <v>19</v>
      </c>
      <c r="B28" s="17">
        <v>0.3</v>
      </c>
      <c r="C28" s="17">
        <v>0.3</v>
      </c>
      <c r="D28" s="17">
        <v>0.3</v>
      </c>
      <c r="E28" s="17">
        <v>0.3</v>
      </c>
      <c r="F28" s="17">
        <v>0.3</v>
      </c>
      <c r="G28" s="17">
        <v>0.3</v>
      </c>
      <c r="H28" s="17">
        <v>0.3</v>
      </c>
      <c r="I28" s="17">
        <v>0.3</v>
      </c>
      <c r="J28" s="17">
        <v>0.3</v>
      </c>
      <c r="K28" s="17">
        <v>0.3</v>
      </c>
      <c r="L28" s="17">
        <v>0.3</v>
      </c>
      <c r="M28" s="17">
        <v>0.3</v>
      </c>
    </row>
    <row r="29" spans="1:15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2">
      <c r="A30" t="s">
        <v>20</v>
      </c>
      <c r="B30" s="11">
        <f>+B27*B28</f>
        <v>99000</v>
      </c>
      <c r="C30" s="11">
        <f t="shared" ref="C30:M30" si="10">+C27*C28</f>
        <v>318000</v>
      </c>
      <c r="D30" s="11">
        <f t="shared" si="10"/>
        <v>438000</v>
      </c>
      <c r="E30" s="11">
        <f t="shared" si="10"/>
        <v>840000</v>
      </c>
      <c r="F30" s="11">
        <f t="shared" si="10"/>
        <v>960000</v>
      </c>
      <c r="G30" s="11">
        <f t="shared" si="10"/>
        <v>1272000</v>
      </c>
      <c r="H30" s="11">
        <f t="shared" si="10"/>
        <v>1527000</v>
      </c>
      <c r="I30" s="11">
        <f t="shared" si="10"/>
        <v>1908000</v>
      </c>
      <c r="J30" s="11">
        <f t="shared" si="10"/>
        <v>2373000</v>
      </c>
      <c r="K30" s="11">
        <f t="shared" si="10"/>
        <v>2448000</v>
      </c>
      <c r="L30" s="11">
        <f t="shared" si="10"/>
        <v>2706000</v>
      </c>
      <c r="M30" s="11">
        <f t="shared" si="10"/>
        <v>3081000</v>
      </c>
      <c r="N30" s="11"/>
      <c r="O30" s="11"/>
    </row>
    <row r="31" spans="1:15" x14ac:dyDescent="0.2">
      <c r="A31" t="s">
        <v>15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5" x14ac:dyDescent="0.2">
      <c r="A32" t="s">
        <v>21</v>
      </c>
      <c r="B32" s="11">
        <v>0</v>
      </c>
      <c r="C32" s="11">
        <f>+B32+B35</f>
        <v>97250</v>
      </c>
      <c r="D32" s="11">
        <f t="shared" ref="D32:M32" si="11">+C32+C35</f>
        <v>315025</v>
      </c>
      <c r="E32" s="11">
        <f t="shared" si="11"/>
        <v>433538</v>
      </c>
      <c r="F32" s="11">
        <f>+E32+E35</f>
        <v>834199</v>
      </c>
      <c r="G32" s="11">
        <f t="shared" si="11"/>
        <v>953909</v>
      </c>
      <c r="H32" s="11">
        <f t="shared" si="11"/>
        <v>1265300</v>
      </c>
      <c r="I32" s="11">
        <f t="shared" si="11"/>
        <v>1518290</v>
      </c>
      <c r="J32" s="11">
        <f t="shared" si="11"/>
        <v>1898854</v>
      </c>
      <c r="K32" s="11">
        <f t="shared" si="11"/>
        <v>2362940</v>
      </c>
      <c r="L32" s="11">
        <f t="shared" si="11"/>
        <v>2437437</v>
      </c>
      <c r="M32" s="11">
        <f t="shared" si="11"/>
        <v>2694380</v>
      </c>
    </row>
    <row r="33" spans="1:14" x14ac:dyDescent="0.2">
      <c r="A33" t="s">
        <v>22</v>
      </c>
      <c r="B33" s="16">
        <v>1750</v>
      </c>
      <c r="C33" s="16">
        <v>2975</v>
      </c>
      <c r="D33" s="16">
        <v>4462</v>
      </c>
      <c r="E33" s="16">
        <v>5801</v>
      </c>
      <c r="F33" s="16">
        <v>6091</v>
      </c>
      <c r="G33" s="16">
        <v>6700</v>
      </c>
      <c r="H33" s="16">
        <v>8710</v>
      </c>
      <c r="I33" s="16">
        <v>9146</v>
      </c>
      <c r="J33" s="16">
        <v>10060</v>
      </c>
      <c r="K33" s="16">
        <v>10563</v>
      </c>
      <c r="L33" s="16">
        <v>11620</v>
      </c>
      <c r="M33" s="16">
        <v>12782</v>
      </c>
      <c r="N33" s="11"/>
    </row>
    <row r="34" spans="1:14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4" x14ac:dyDescent="0.2">
      <c r="A35" t="s">
        <v>23</v>
      </c>
      <c r="B35" s="14">
        <f>+B30-B32-B33</f>
        <v>97250</v>
      </c>
      <c r="C35" s="14">
        <f>+C30-C32-C33</f>
        <v>217775</v>
      </c>
      <c r="D35" s="14">
        <f t="shared" ref="D35:M35" si="12">+D30-D32-D33</f>
        <v>118513</v>
      </c>
      <c r="E35" s="14">
        <f t="shared" si="12"/>
        <v>400661</v>
      </c>
      <c r="F35" s="14">
        <f t="shared" si="12"/>
        <v>119710</v>
      </c>
      <c r="G35" s="14">
        <f t="shared" si="12"/>
        <v>311391</v>
      </c>
      <c r="H35" s="14">
        <f t="shared" si="12"/>
        <v>252990</v>
      </c>
      <c r="I35" s="14">
        <f t="shared" si="12"/>
        <v>380564</v>
      </c>
      <c r="J35" s="14">
        <f t="shared" si="12"/>
        <v>464086</v>
      </c>
      <c r="K35" s="14">
        <f t="shared" si="12"/>
        <v>74497</v>
      </c>
      <c r="L35" s="14">
        <f t="shared" si="12"/>
        <v>256943</v>
      </c>
      <c r="M35" s="14">
        <f t="shared" si="12"/>
        <v>373838</v>
      </c>
      <c r="N35" s="14"/>
    </row>
    <row r="36" spans="1:14" x14ac:dyDescent="0.2">
      <c r="A36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">
      <c r="A37" t="s">
        <v>56</v>
      </c>
      <c r="B37" s="16">
        <f>+B49</f>
        <v>54400.000000000007</v>
      </c>
      <c r="C37" s="16">
        <f>+C49</f>
        <v>65280.000000000007</v>
      </c>
      <c r="D37" s="16">
        <f t="shared" ref="D37:M37" si="13">+D49</f>
        <v>48960</v>
      </c>
      <c r="E37" s="16">
        <f t="shared" si="13"/>
        <v>43520</v>
      </c>
      <c r="F37" s="16">
        <f t="shared" si="13"/>
        <v>76160</v>
      </c>
      <c r="G37" s="16">
        <f t="shared" si="13"/>
        <v>59840.000000000007</v>
      </c>
      <c r="H37" s="16">
        <f t="shared" si="13"/>
        <v>48960</v>
      </c>
      <c r="I37" s="16">
        <f t="shared" si="13"/>
        <v>65280.000000000007</v>
      </c>
      <c r="J37" s="16">
        <f t="shared" si="13"/>
        <v>43520</v>
      </c>
      <c r="K37" s="16">
        <f t="shared" si="13"/>
        <v>48960</v>
      </c>
      <c r="L37" s="16">
        <f t="shared" si="13"/>
        <v>21760</v>
      </c>
      <c r="M37" s="16">
        <f t="shared" si="13"/>
        <v>125120.00000000001</v>
      </c>
      <c r="N37" s="11">
        <f>SUM(B37:M37)</f>
        <v>701760</v>
      </c>
    </row>
    <row r="38" spans="1:14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2">
      <c r="A39" t="s">
        <v>23</v>
      </c>
      <c r="B39" s="14">
        <f>+B35-B37</f>
        <v>42849.999999999993</v>
      </c>
      <c r="C39" s="14">
        <f t="shared" ref="C39:M39" si="14">+C35-C37</f>
        <v>152495</v>
      </c>
      <c r="D39" s="14">
        <f t="shared" si="14"/>
        <v>69553</v>
      </c>
      <c r="E39" s="14">
        <f t="shared" si="14"/>
        <v>357141</v>
      </c>
      <c r="F39" s="14">
        <f t="shared" si="14"/>
        <v>43550</v>
      </c>
      <c r="G39" s="14">
        <f t="shared" si="14"/>
        <v>251551</v>
      </c>
      <c r="H39" s="14">
        <f t="shared" si="14"/>
        <v>204030</v>
      </c>
      <c r="I39" s="14">
        <f t="shared" si="14"/>
        <v>315284</v>
      </c>
      <c r="J39" s="14">
        <f t="shared" si="14"/>
        <v>420566</v>
      </c>
      <c r="K39" s="14">
        <f t="shared" si="14"/>
        <v>25537</v>
      </c>
      <c r="L39" s="14">
        <f t="shared" si="14"/>
        <v>235183</v>
      </c>
      <c r="M39" s="14">
        <f t="shared" si="14"/>
        <v>248718</v>
      </c>
      <c r="N39" s="14"/>
    </row>
    <row r="40" spans="1:14" ht="13.5" thickBot="1" x14ac:dyDescent="0.25">
      <c r="A40" t="s">
        <v>24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1"/>
    </row>
    <row r="41" spans="1:14" ht="13.5" thickTop="1" x14ac:dyDescent="0.2"/>
    <row r="43" spans="1:14" x14ac:dyDescent="0.2">
      <c r="A43" s="1" t="s">
        <v>57</v>
      </c>
    </row>
    <row r="45" spans="1:14" x14ac:dyDescent="0.2">
      <c r="A45" t="s">
        <v>60</v>
      </c>
      <c r="B45" s="15">
        <v>10000</v>
      </c>
      <c r="C45" s="15">
        <v>12000</v>
      </c>
      <c r="D45" s="15">
        <v>9000</v>
      </c>
      <c r="E45" s="15">
        <v>8000</v>
      </c>
      <c r="F45" s="15">
        <v>14000</v>
      </c>
      <c r="G45" s="15">
        <v>11000</v>
      </c>
      <c r="H45" s="15">
        <v>9000</v>
      </c>
      <c r="I45" s="15">
        <v>12000</v>
      </c>
      <c r="J45" s="15">
        <v>8000</v>
      </c>
      <c r="K45" s="15">
        <v>9000</v>
      </c>
      <c r="L45" s="15">
        <v>4000</v>
      </c>
      <c r="M45" s="15">
        <v>23000</v>
      </c>
    </row>
    <row r="46" spans="1:14" x14ac:dyDescent="0.2">
      <c r="A46" t="s">
        <v>58</v>
      </c>
      <c r="B46" s="11"/>
    </row>
    <row r="47" spans="1:14" x14ac:dyDescent="0.2">
      <c r="A47" t="s">
        <v>59</v>
      </c>
      <c r="B47" s="31">
        <v>5.44</v>
      </c>
      <c r="C47" s="31">
        <v>5.44</v>
      </c>
      <c r="D47" s="31">
        <v>5.44</v>
      </c>
      <c r="E47" s="31">
        <v>5.44</v>
      </c>
      <c r="F47" s="31">
        <v>5.44</v>
      </c>
      <c r="G47" s="31">
        <v>5.44</v>
      </c>
      <c r="H47" s="31">
        <v>5.44</v>
      </c>
      <c r="I47" s="31">
        <v>5.44</v>
      </c>
      <c r="J47" s="31">
        <v>5.44</v>
      </c>
      <c r="K47" s="31">
        <v>5.44</v>
      </c>
      <c r="L47" s="31">
        <v>5.44</v>
      </c>
      <c r="M47" s="31">
        <v>5.44</v>
      </c>
    </row>
    <row r="48" spans="1:14" x14ac:dyDescent="0.2">
      <c r="B48" s="11"/>
    </row>
    <row r="49" spans="1:14" ht="13.5" thickBot="1" x14ac:dyDescent="0.25">
      <c r="A49" s="21" t="s">
        <v>61</v>
      </c>
      <c r="B49" s="24">
        <f>+B45*B47</f>
        <v>54400.000000000007</v>
      </c>
      <c r="C49" s="24">
        <f t="shared" ref="C49:M49" si="15">+C45*C47</f>
        <v>65280.000000000007</v>
      </c>
      <c r="D49" s="24">
        <f t="shared" si="15"/>
        <v>48960</v>
      </c>
      <c r="E49" s="24">
        <f t="shared" si="15"/>
        <v>43520</v>
      </c>
      <c r="F49" s="24">
        <f t="shared" si="15"/>
        <v>76160</v>
      </c>
      <c r="G49" s="24">
        <f t="shared" si="15"/>
        <v>59840.000000000007</v>
      </c>
      <c r="H49" s="24">
        <f t="shared" si="15"/>
        <v>48960</v>
      </c>
      <c r="I49" s="24">
        <f t="shared" si="15"/>
        <v>65280.000000000007</v>
      </c>
      <c r="J49" s="24">
        <f t="shared" si="15"/>
        <v>43520</v>
      </c>
      <c r="K49" s="24">
        <f t="shared" si="15"/>
        <v>48960</v>
      </c>
      <c r="L49" s="24">
        <f t="shared" si="15"/>
        <v>21760</v>
      </c>
      <c r="M49" s="24">
        <f t="shared" si="15"/>
        <v>125120.00000000001</v>
      </c>
      <c r="N49" s="11">
        <f>SUM(B49:M49)</f>
        <v>701760</v>
      </c>
    </row>
    <row r="50" spans="1:14" ht="13.5" thickTop="1" x14ac:dyDescent="0.2">
      <c r="B50" s="27">
        <f>+B49</f>
        <v>54400.000000000007</v>
      </c>
      <c r="C50" s="27">
        <f>+B49+C49</f>
        <v>119680.00000000001</v>
      </c>
      <c r="D50" s="27">
        <f>+D49+C50</f>
        <v>168640</v>
      </c>
      <c r="E50" s="27">
        <f t="shared" ref="E50:M50" si="16">+E49+D50</f>
        <v>212160</v>
      </c>
      <c r="F50" s="27">
        <f t="shared" si="16"/>
        <v>288320</v>
      </c>
      <c r="G50" s="27">
        <f t="shared" si="16"/>
        <v>348160</v>
      </c>
      <c r="H50" s="27">
        <f t="shared" si="16"/>
        <v>397120</v>
      </c>
      <c r="I50" s="27">
        <f t="shared" si="16"/>
        <v>462400</v>
      </c>
      <c r="J50" s="27">
        <f t="shared" si="16"/>
        <v>505920</v>
      </c>
      <c r="K50" s="27">
        <f t="shared" si="16"/>
        <v>554880</v>
      </c>
      <c r="L50" s="27">
        <f t="shared" si="16"/>
        <v>576640</v>
      </c>
      <c r="M50" s="27">
        <f t="shared" si="16"/>
        <v>701760</v>
      </c>
    </row>
    <row r="51" spans="1:14" ht="13.5" thickBot="1" x14ac:dyDescent="0.25">
      <c r="A51" s="21" t="s">
        <v>62</v>
      </c>
      <c r="B51" s="24">
        <f>+B49-B37</f>
        <v>0</v>
      </c>
      <c r="C51" s="24">
        <f t="shared" ref="C51:M51" si="17">+C49-C37</f>
        <v>0</v>
      </c>
      <c r="D51" s="24">
        <f t="shared" si="17"/>
        <v>0</v>
      </c>
      <c r="E51" s="24">
        <f t="shared" si="17"/>
        <v>0</v>
      </c>
      <c r="F51" s="24">
        <f t="shared" si="17"/>
        <v>0</v>
      </c>
      <c r="G51" s="24">
        <f t="shared" si="17"/>
        <v>0</v>
      </c>
      <c r="H51" s="24">
        <f t="shared" si="17"/>
        <v>0</v>
      </c>
      <c r="I51" s="24">
        <f t="shared" si="17"/>
        <v>0</v>
      </c>
      <c r="J51" s="24">
        <f t="shared" si="17"/>
        <v>0</v>
      </c>
      <c r="K51" s="24">
        <f t="shared" si="17"/>
        <v>0</v>
      </c>
      <c r="L51" s="24">
        <f t="shared" si="17"/>
        <v>0</v>
      </c>
      <c r="M51" s="24">
        <f t="shared" si="17"/>
        <v>0</v>
      </c>
    </row>
    <row r="52" spans="1:14" ht="13.5" thickTop="1" x14ac:dyDescent="0.2"/>
  </sheetData>
  <printOptions horizontalCentered="1"/>
  <pageMargins left="0.15748031496062992" right="0.15748031496062992" top="0.77" bottom="0.35433070866141736" header="0.51181102362204722" footer="0.31496062992125984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R55"/>
  <sheetViews>
    <sheetView zoomScaleNormal="100" workbookViewId="0">
      <pane xSplit="1" ySplit="5" topLeftCell="B6" activePane="bottomRight" state="frozen"/>
      <selection activeCell="I37" sqref="I37"/>
      <selection pane="topRight" activeCell="I37" sqref="I37"/>
      <selection pane="bottomLeft" activeCell="I37" sqref="I37"/>
      <selection pane="bottomRight" activeCell="N5" sqref="N5"/>
    </sheetView>
  </sheetViews>
  <sheetFormatPr baseColWidth="10" defaultColWidth="9.140625" defaultRowHeight="12.75" x14ac:dyDescent="0.2"/>
  <cols>
    <col min="1" max="1" width="30.5703125" customWidth="1"/>
    <col min="2" max="13" width="10.42578125" customWidth="1"/>
    <col min="14" max="14" width="10.140625" bestFit="1" customWidth="1"/>
  </cols>
  <sheetData>
    <row r="1" spans="1:18" x14ac:dyDescent="0.2">
      <c r="A1" s="1" t="s">
        <v>54</v>
      </c>
      <c r="H1" s="1"/>
    </row>
    <row r="2" spans="1:18" x14ac:dyDescent="0.2">
      <c r="A2" s="1" t="s">
        <v>25</v>
      </c>
      <c r="E2" s="1" t="s">
        <v>55</v>
      </c>
    </row>
    <row r="4" spans="1:18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/>
    </row>
    <row r="5" spans="1:18" x14ac:dyDescent="0.2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8" t="s">
        <v>13</v>
      </c>
      <c r="N5" s="9"/>
    </row>
    <row r="7" spans="1:18" ht="25.5" x14ac:dyDescent="0.2">
      <c r="A7" s="10" t="s">
        <v>26</v>
      </c>
      <c r="B7" s="11">
        <v>1200000</v>
      </c>
      <c r="C7" s="11">
        <v>1500000</v>
      </c>
      <c r="D7" s="11">
        <v>1000000</v>
      </c>
      <c r="E7" s="11">
        <v>2900000</v>
      </c>
      <c r="F7" s="11">
        <v>1650000</v>
      </c>
      <c r="G7" s="11">
        <v>2980000</v>
      </c>
      <c r="H7" s="11">
        <v>2500000</v>
      </c>
      <c r="I7" s="11">
        <v>2870000</v>
      </c>
      <c r="J7" s="11">
        <v>5000000</v>
      </c>
      <c r="K7" s="11">
        <v>1100000</v>
      </c>
      <c r="L7" s="11">
        <v>2500000</v>
      </c>
      <c r="M7" s="11">
        <v>3800000</v>
      </c>
      <c r="N7" s="11">
        <f t="shared" ref="N7" si="0">SUM(B7:M7)</f>
        <v>29000000</v>
      </c>
      <c r="O7" s="11"/>
      <c r="P7" s="11"/>
      <c r="Q7" s="11"/>
      <c r="R7" s="11"/>
    </row>
    <row r="8" spans="1:18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10" spans="1:18" ht="13.5" thickBot="1" x14ac:dyDescent="0.25">
      <c r="A10" t="s">
        <v>31</v>
      </c>
      <c r="B10" s="13">
        <f t="shared" ref="B10:N10" si="1">SUM(B7:B8)</f>
        <v>1200000</v>
      </c>
      <c r="C10" s="13">
        <f t="shared" si="1"/>
        <v>1500000</v>
      </c>
      <c r="D10" s="13">
        <f t="shared" si="1"/>
        <v>1000000</v>
      </c>
      <c r="E10" s="13">
        <f t="shared" si="1"/>
        <v>2900000</v>
      </c>
      <c r="F10" s="13">
        <f t="shared" si="1"/>
        <v>1650000</v>
      </c>
      <c r="G10" s="13">
        <f t="shared" si="1"/>
        <v>2980000</v>
      </c>
      <c r="H10" s="13">
        <f t="shared" si="1"/>
        <v>2500000</v>
      </c>
      <c r="I10" s="13">
        <f t="shared" si="1"/>
        <v>2870000</v>
      </c>
      <c r="J10" s="13">
        <f t="shared" si="1"/>
        <v>5000000</v>
      </c>
      <c r="K10" s="13">
        <f t="shared" si="1"/>
        <v>1100000</v>
      </c>
      <c r="L10" s="13">
        <f t="shared" si="1"/>
        <v>2500000</v>
      </c>
      <c r="M10" s="13">
        <f t="shared" si="1"/>
        <v>3800000</v>
      </c>
      <c r="N10" s="13">
        <f t="shared" si="1"/>
        <v>29000000</v>
      </c>
    </row>
    <row r="11" spans="1:18" ht="13.5" thickTop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4"/>
    </row>
    <row r="12" spans="1:18" x14ac:dyDescent="0.2">
      <c r="A12" s="10" t="s">
        <v>28</v>
      </c>
      <c r="B12" s="11">
        <v>850000</v>
      </c>
      <c r="C12" s="11">
        <v>770000</v>
      </c>
      <c r="D12" s="11">
        <v>600000</v>
      </c>
      <c r="E12" s="11">
        <v>1560000</v>
      </c>
      <c r="F12" s="11">
        <v>1200000</v>
      </c>
      <c r="G12" s="11">
        <v>1890000</v>
      </c>
      <c r="H12" s="11">
        <v>1600000</v>
      </c>
      <c r="I12" s="11">
        <v>1550000</v>
      </c>
      <c r="J12" s="11">
        <v>3400000</v>
      </c>
      <c r="K12" s="11">
        <v>800000</v>
      </c>
      <c r="L12" s="11">
        <v>1590000</v>
      </c>
      <c r="M12" s="11">
        <v>2500000</v>
      </c>
      <c r="N12" s="11">
        <f t="shared" ref="N12" si="2">SUM(B12:M12)</f>
        <v>18310000</v>
      </c>
      <c r="O12" s="11"/>
      <c r="P12" s="11"/>
      <c r="Q12" s="11"/>
      <c r="R12" s="11"/>
    </row>
    <row r="13" spans="1:18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5" spans="1:18" ht="13.5" thickBot="1" x14ac:dyDescent="0.25">
      <c r="A15" t="s">
        <v>30</v>
      </c>
      <c r="B15" s="13">
        <f t="shared" ref="B15:N15" si="3">SUM(B12:B13)</f>
        <v>850000</v>
      </c>
      <c r="C15" s="13">
        <f t="shared" si="3"/>
        <v>770000</v>
      </c>
      <c r="D15" s="13">
        <f t="shared" si="3"/>
        <v>600000</v>
      </c>
      <c r="E15" s="13">
        <f t="shared" si="3"/>
        <v>1560000</v>
      </c>
      <c r="F15" s="13">
        <f t="shared" si="3"/>
        <v>1200000</v>
      </c>
      <c r="G15" s="13">
        <f t="shared" si="3"/>
        <v>1890000</v>
      </c>
      <c r="H15" s="13">
        <f t="shared" si="3"/>
        <v>1600000</v>
      </c>
      <c r="I15" s="13">
        <f t="shared" si="3"/>
        <v>1550000</v>
      </c>
      <c r="J15" s="13">
        <f t="shared" si="3"/>
        <v>3400000</v>
      </c>
      <c r="K15" s="13">
        <f t="shared" si="3"/>
        <v>800000</v>
      </c>
      <c r="L15" s="13">
        <f t="shared" si="3"/>
        <v>1590000</v>
      </c>
      <c r="M15" s="13">
        <f t="shared" si="3"/>
        <v>2500000</v>
      </c>
      <c r="N15" s="13">
        <f t="shared" si="3"/>
        <v>18310000</v>
      </c>
    </row>
    <row r="16" spans="1:18" ht="13.5" thickTop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4"/>
    </row>
    <row r="17" spans="1:14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4"/>
    </row>
    <row r="18" spans="1:14" x14ac:dyDescent="0.2">
      <c r="A18" t="s">
        <v>32</v>
      </c>
      <c r="B18" s="11">
        <f>+B10</f>
        <v>1200000</v>
      </c>
      <c r="C18" s="11">
        <f t="shared" ref="C18:M18" si="4">+C10+B18</f>
        <v>2700000</v>
      </c>
      <c r="D18" s="11">
        <f t="shared" si="4"/>
        <v>3700000</v>
      </c>
      <c r="E18" s="11">
        <f t="shared" si="4"/>
        <v>6600000</v>
      </c>
      <c r="F18" s="11">
        <f t="shared" si="4"/>
        <v>8250000</v>
      </c>
      <c r="G18" s="11">
        <f t="shared" si="4"/>
        <v>11230000</v>
      </c>
      <c r="H18" s="11">
        <f t="shared" si="4"/>
        <v>13730000</v>
      </c>
      <c r="I18" s="11">
        <f t="shared" si="4"/>
        <v>16600000</v>
      </c>
      <c r="J18" s="11">
        <f t="shared" si="4"/>
        <v>21600000</v>
      </c>
      <c r="K18" s="11">
        <f t="shared" si="4"/>
        <v>22700000</v>
      </c>
      <c r="L18" s="11">
        <f t="shared" si="4"/>
        <v>25200000</v>
      </c>
      <c r="M18" s="11">
        <f t="shared" si="4"/>
        <v>29000000</v>
      </c>
      <c r="N18" s="14"/>
    </row>
    <row r="19" spans="1:14" x14ac:dyDescent="0.2">
      <c r="A19" t="s">
        <v>15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4"/>
    </row>
    <row r="20" spans="1:14" x14ac:dyDescent="0.2">
      <c r="A20" t="s">
        <v>28</v>
      </c>
      <c r="B20" s="16">
        <f>+B15</f>
        <v>850000</v>
      </c>
      <c r="C20" s="16">
        <f>+C15+B20</f>
        <v>1620000</v>
      </c>
      <c r="D20" s="16">
        <f t="shared" ref="D20:M20" si="5">+D15+C20</f>
        <v>2220000</v>
      </c>
      <c r="E20" s="16">
        <f t="shared" si="5"/>
        <v>3780000</v>
      </c>
      <c r="F20" s="16">
        <f t="shared" si="5"/>
        <v>4980000</v>
      </c>
      <c r="G20" s="16">
        <f t="shared" si="5"/>
        <v>6870000</v>
      </c>
      <c r="H20" s="16">
        <f t="shared" si="5"/>
        <v>8470000</v>
      </c>
      <c r="I20" s="16">
        <f t="shared" si="5"/>
        <v>10020000</v>
      </c>
      <c r="J20" s="16">
        <f t="shared" si="5"/>
        <v>13420000</v>
      </c>
      <c r="K20" s="16">
        <f t="shared" si="5"/>
        <v>14220000</v>
      </c>
      <c r="L20" s="16">
        <f t="shared" si="5"/>
        <v>15810000</v>
      </c>
      <c r="M20" s="16">
        <f t="shared" si="5"/>
        <v>18310000</v>
      </c>
    </row>
    <row r="21" spans="1:14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4" x14ac:dyDescent="0.2">
      <c r="A22" t="s">
        <v>14</v>
      </c>
      <c r="B22" s="11">
        <f>+B18-B20</f>
        <v>350000</v>
      </c>
      <c r="C22" s="11">
        <f t="shared" ref="C22:L22" si="6">+C18-C20</f>
        <v>1080000</v>
      </c>
      <c r="D22" s="11">
        <f t="shared" si="6"/>
        <v>1480000</v>
      </c>
      <c r="E22" s="11">
        <f t="shared" si="6"/>
        <v>2820000</v>
      </c>
      <c r="F22" s="11">
        <f t="shared" si="6"/>
        <v>3270000</v>
      </c>
      <c r="G22" s="11">
        <f t="shared" si="6"/>
        <v>4360000</v>
      </c>
      <c r="H22" s="11">
        <f t="shared" si="6"/>
        <v>5260000</v>
      </c>
      <c r="I22" s="11">
        <f t="shared" si="6"/>
        <v>6580000</v>
      </c>
      <c r="J22" s="11">
        <f t="shared" si="6"/>
        <v>8180000</v>
      </c>
      <c r="K22" s="11">
        <f t="shared" si="6"/>
        <v>8480000</v>
      </c>
      <c r="L22" s="11">
        <f t="shared" si="6"/>
        <v>9390000</v>
      </c>
      <c r="M22" s="11">
        <f>+M18-M20</f>
        <v>10690000</v>
      </c>
    </row>
    <row r="23" spans="1:14" x14ac:dyDescent="0.2">
      <c r="A23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4" x14ac:dyDescent="0.2">
      <c r="A24" t="s">
        <v>16</v>
      </c>
      <c r="B24" s="16">
        <v>0</v>
      </c>
      <c r="C24" s="16">
        <v>0</v>
      </c>
      <c r="D24" s="16">
        <v>0</v>
      </c>
      <c r="E24" s="16">
        <v>0</v>
      </c>
      <c r="F24" s="16">
        <f>400000/8</f>
        <v>50000</v>
      </c>
      <c r="G24" s="16">
        <f>+$F$24*2</f>
        <v>100000</v>
      </c>
      <c r="H24" s="16">
        <f>+$F$24*3</f>
        <v>150000</v>
      </c>
      <c r="I24" s="16">
        <f>+$F$24*4</f>
        <v>200000</v>
      </c>
      <c r="J24" s="16">
        <f>+$F$24*5</f>
        <v>250000</v>
      </c>
      <c r="K24" s="16">
        <f>+$F$24*6</f>
        <v>300000</v>
      </c>
      <c r="L24" s="16">
        <f>+$F$24*7</f>
        <v>350000</v>
      </c>
      <c r="M24" s="16">
        <f>+$F$24*8</f>
        <v>400000</v>
      </c>
    </row>
    <row r="25" spans="1:14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">
      <c r="A26" t="s">
        <v>14</v>
      </c>
      <c r="B26" s="11">
        <f>+B22-B24</f>
        <v>350000</v>
      </c>
      <c r="C26" s="11">
        <f t="shared" ref="C26:M26" si="7">+C22-C24</f>
        <v>1080000</v>
      </c>
      <c r="D26" s="11">
        <f t="shared" si="7"/>
        <v>1480000</v>
      </c>
      <c r="E26" s="11">
        <f t="shared" si="7"/>
        <v>2820000</v>
      </c>
      <c r="F26" s="11">
        <f t="shared" si="7"/>
        <v>3220000</v>
      </c>
      <c r="G26" s="11">
        <f t="shared" si="7"/>
        <v>4260000</v>
      </c>
      <c r="H26" s="11">
        <f t="shared" si="7"/>
        <v>5110000</v>
      </c>
      <c r="I26" s="11">
        <f t="shared" si="7"/>
        <v>6380000</v>
      </c>
      <c r="J26" s="11">
        <f t="shared" si="7"/>
        <v>7930000</v>
      </c>
      <c r="K26" s="11">
        <f t="shared" si="7"/>
        <v>8180000</v>
      </c>
      <c r="L26" s="11">
        <f t="shared" si="7"/>
        <v>9040000</v>
      </c>
      <c r="M26" s="11">
        <f t="shared" si="7"/>
        <v>10290000</v>
      </c>
    </row>
    <row r="27" spans="1:14" x14ac:dyDescent="0.2">
      <c r="A27" t="s">
        <v>15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">
      <c r="A28" t="s">
        <v>17</v>
      </c>
      <c r="B28" s="16">
        <v>20000</v>
      </c>
      <c r="C28" s="16">
        <f t="shared" ref="C28:M28" si="8">+B28</f>
        <v>20000</v>
      </c>
      <c r="D28" s="16">
        <f t="shared" si="8"/>
        <v>20000</v>
      </c>
      <c r="E28" s="16">
        <f t="shared" si="8"/>
        <v>20000</v>
      </c>
      <c r="F28" s="16">
        <f t="shared" si="8"/>
        <v>20000</v>
      </c>
      <c r="G28" s="16">
        <f t="shared" si="8"/>
        <v>20000</v>
      </c>
      <c r="H28" s="16">
        <f t="shared" si="8"/>
        <v>20000</v>
      </c>
      <c r="I28" s="16">
        <f t="shared" si="8"/>
        <v>20000</v>
      </c>
      <c r="J28" s="16">
        <f t="shared" si="8"/>
        <v>20000</v>
      </c>
      <c r="K28" s="16">
        <f t="shared" si="8"/>
        <v>20000</v>
      </c>
      <c r="L28" s="16">
        <f t="shared" si="8"/>
        <v>20000</v>
      </c>
      <c r="M28" s="16">
        <f t="shared" si="8"/>
        <v>20000</v>
      </c>
    </row>
    <row r="29" spans="1:1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">
      <c r="A30" t="s">
        <v>18</v>
      </c>
      <c r="B30" s="11">
        <f t="shared" ref="B30:M30" si="9">+B26-B28</f>
        <v>330000</v>
      </c>
      <c r="C30" s="11">
        <f t="shared" si="9"/>
        <v>1060000</v>
      </c>
      <c r="D30" s="11">
        <f t="shared" si="9"/>
        <v>1460000</v>
      </c>
      <c r="E30" s="11">
        <f t="shared" si="9"/>
        <v>2800000</v>
      </c>
      <c r="F30" s="11">
        <f t="shared" si="9"/>
        <v>3200000</v>
      </c>
      <c r="G30" s="11">
        <f t="shared" si="9"/>
        <v>4240000</v>
      </c>
      <c r="H30" s="11">
        <f t="shared" si="9"/>
        <v>5090000</v>
      </c>
      <c r="I30" s="11">
        <f t="shared" si="9"/>
        <v>6360000</v>
      </c>
      <c r="J30" s="11">
        <f t="shared" si="9"/>
        <v>7910000</v>
      </c>
      <c r="K30" s="11">
        <f t="shared" si="9"/>
        <v>8160000</v>
      </c>
      <c r="L30" s="11">
        <f t="shared" si="9"/>
        <v>9020000</v>
      </c>
      <c r="M30" s="11">
        <f t="shared" si="9"/>
        <v>10270000</v>
      </c>
    </row>
    <row r="31" spans="1:14" x14ac:dyDescent="0.2">
      <c r="A31" t="s">
        <v>19</v>
      </c>
      <c r="B31" s="17">
        <v>0.3</v>
      </c>
      <c r="C31" s="17">
        <v>0.3</v>
      </c>
      <c r="D31" s="17">
        <v>0.3</v>
      </c>
      <c r="E31" s="17">
        <v>0.3</v>
      </c>
      <c r="F31" s="17">
        <v>0.3</v>
      </c>
      <c r="G31" s="17">
        <v>0.3</v>
      </c>
      <c r="H31" s="17">
        <v>0.3</v>
      </c>
      <c r="I31" s="17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4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5" x14ac:dyDescent="0.2">
      <c r="A33" t="s">
        <v>20</v>
      </c>
      <c r="B33" s="11">
        <f>+B30*B31</f>
        <v>99000</v>
      </c>
      <c r="C33" s="11">
        <f t="shared" ref="C33:M33" si="10">+C30*C31</f>
        <v>318000</v>
      </c>
      <c r="D33" s="11">
        <f t="shared" si="10"/>
        <v>438000</v>
      </c>
      <c r="E33" s="11">
        <f t="shared" si="10"/>
        <v>840000</v>
      </c>
      <c r="F33" s="11">
        <f t="shared" si="10"/>
        <v>960000</v>
      </c>
      <c r="G33" s="11">
        <f t="shared" si="10"/>
        <v>1272000</v>
      </c>
      <c r="H33" s="11">
        <f t="shared" si="10"/>
        <v>1527000</v>
      </c>
      <c r="I33" s="11">
        <f t="shared" si="10"/>
        <v>1908000</v>
      </c>
      <c r="J33" s="11">
        <f t="shared" si="10"/>
        <v>2373000</v>
      </c>
      <c r="K33" s="11">
        <f t="shared" si="10"/>
        <v>2448000</v>
      </c>
      <c r="L33" s="11">
        <f t="shared" si="10"/>
        <v>2706000</v>
      </c>
      <c r="M33" s="11">
        <f t="shared" si="10"/>
        <v>3081000</v>
      </c>
      <c r="N33" s="11"/>
      <c r="O33" s="11"/>
    </row>
    <row r="34" spans="1:15" x14ac:dyDescent="0.2">
      <c r="A34" t="s">
        <v>15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5" x14ac:dyDescent="0.2">
      <c r="A35" t="s">
        <v>21</v>
      </c>
      <c r="B35" s="11">
        <v>0</v>
      </c>
      <c r="C35" s="11">
        <f>+B35+B38</f>
        <v>97250</v>
      </c>
      <c r="D35" s="11">
        <f t="shared" ref="D35:M35" si="11">+C35+C38</f>
        <v>315025</v>
      </c>
      <c r="E35" s="11">
        <f t="shared" si="11"/>
        <v>433538</v>
      </c>
      <c r="F35" s="11">
        <f>+E35+E38</f>
        <v>834199</v>
      </c>
      <c r="G35" s="11">
        <f t="shared" si="11"/>
        <v>953909</v>
      </c>
      <c r="H35" s="11">
        <f t="shared" si="11"/>
        <v>1265300</v>
      </c>
      <c r="I35" s="11">
        <f t="shared" si="11"/>
        <v>1518290</v>
      </c>
      <c r="J35" s="11">
        <f t="shared" si="11"/>
        <v>1898854</v>
      </c>
      <c r="K35" s="11">
        <f t="shared" si="11"/>
        <v>2362940</v>
      </c>
      <c r="L35" s="11">
        <f t="shared" si="11"/>
        <v>2437437</v>
      </c>
      <c r="M35" s="11">
        <f t="shared" si="11"/>
        <v>2694380</v>
      </c>
    </row>
    <row r="36" spans="1:15" x14ac:dyDescent="0.2">
      <c r="A36" t="s">
        <v>22</v>
      </c>
      <c r="B36" s="16">
        <v>1750</v>
      </c>
      <c r="C36" s="16">
        <v>2975</v>
      </c>
      <c r="D36" s="16">
        <v>4462</v>
      </c>
      <c r="E36" s="16">
        <v>5801</v>
      </c>
      <c r="F36" s="16">
        <v>6091</v>
      </c>
      <c r="G36" s="16">
        <v>6700</v>
      </c>
      <c r="H36" s="16">
        <v>8710</v>
      </c>
      <c r="I36" s="16">
        <v>9146</v>
      </c>
      <c r="J36" s="16">
        <v>10060</v>
      </c>
      <c r="K36" s="16">
        <v>10563</v>
      </c>
      <c r="L36" s="16">
        <v>11620</v>
      </c>
      <c r="M36" s="16">
        <v>12782</v>
      </c>
      <c r="N36" s="11"/>
    </row>
    <row r="37" spans="1:15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5" x14ac:dyDescent="0.2">
      <c r="A38" t="s">
        <v>23</v>
      </c>
      <c r="B38" s="14">
        <f>+B33-B35-B36</f>
        <v>97250</v>
      </c>
      <c r="C38" s="14">
        <f>+C33-C35-C36</f>
        <v>217775</v>
      </c>
      <c r="D38" s="14">
        <f t="shared" ref="D38:M38" si="12">+D33-D35-D36</f>
        <v>118513</v>
      </c>
      <c r="E38" s="14">
        <f t="shared" si="12"/>
        <v>400661</v>
      </c>
      <c r="F38" s="14">
        <f t="shared" si="12"/>
        <v>119710</v>
      </c>
      <c r="G38" s="14">
        <f t="shared" si="12"/>
        <v>311391</v>
      </c>
      <c r="H38" s="14">
        <f t="shared" si="12"/>
        <v>252990</v>
      </c>
      <c r="I38" s="14">
        <f t="shared" si="12"/>
        <v>380564</v>
      </c>
      <c r="J38" s="14">
        <f t="shared" si="12"/>
        <v>464086</v>
      </c>
      <c r="K38" s="14">
        <f t="shared" si="12"/>
        <v>74497</v>
      </c>
      <c r="L38" s="14">
        <f t="shared" si="12"/>
        <v>256943</v>
      </c>
      <c r="M38" s="14">
        <f t="shared" si="12"/>
        <v>373838</v>
      </c>
      <c r="N38" s="14"/>
    </row>
    <row r="39" spans="1:15" x14ac:dyDescent="0.2">
      <c r="A39" t="s">
        <v>15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5" x14ac:dyDescent="0.2">
      <c r="A40" t="s">
        <v>56</v>
      </c>
      <c r="B40" s="16">
        <f>+B38</f>
        <v>97250</v>
      </c>
      <c r="C40" s="16">
        <f>+C38</f>
        <v>217775</v>
      </c>
      <c r="D40" s="16">
        <f>+D38</f>
        <v>118513</v>
      </c>
      <c r="E40" s="16">
        <f t="shared" ref="E40:J40" si="13">+E52+D54</f>
        <v>208382</v>
      </c>
      <c r="F40" s="16">
        <f>+F38</f>
        <v>119710</v>
      </c>
      <c r="G40" s="16">
        <f>+G52+F54</f>
        <v>114210.00000000003</v>
      </c>
      <c r="H40" s="16">
        <f>+H52+G54</f>
        <v>130560.00000000001</v>
      </c>
      <c r="I40" s="16">
        <f>+I52+H54</f>
        <v>174080</v>
      </c>
      <c r="J40" s="16">
        <f>+J52+I54</f>
        <v>81600</v>
      </c>
      <c r="K40" s="16">
        <f>+K38</f>
        <v>74497</v>
      </c>
      <c r="L40" s="16">
        <f>+L52+K54</f>
        <v>241023.00000000003</v>
      </c>
      <c r="M40" s="16">
        <f>+M52+L54</f>
        <v>136000</v>
      </c>
      <c r="N40" s="11">
        <f>SUM(B40:M40)</f>
        <v>1713600</v>
      </c>
    </row>
    <row r="41" spans="1:15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5" x14ac:dyDescent="0.2">
      <c r="A42" t="s">
        <v>23</v>
      </c>
      <c r="B42" s="14">
        <v>0</v>
      </c>
      <c r="C42" s="14">
        <f t="shared" ref="C42:M42" si="14">+C38-C40</f>
        <v>0</v>
      </c>
      <c r="D42" s="14">
        <f t="shared" si="14"/>
        <v>0</v>
      </c>
      <c r="E42" s="14">
        <f t="shared" si="14"/>
        <v>192279</v>
      </c>
      <c r="F42" s="14">
        <f t="shared" si="14"/>
        <v>0</v>
      </c>
      <c r="G42" s="14">
        <f t="shared" si="14"/>
        <v>197180.99999999997</v>
      </c>
      <c r="H42" s="14">
        <f t="shared" si="14"/>
        <v>122429.99999999999</v>
      </c>
      <c r="I42" s="14">
        <f t="shared" si="14"/>
        <v>206484</v>
      </c>
      <c r="J42" s="14">
        <f t="shared" si="14"/>
        <v>382486</v>
      </c>
      <c r="K42" s="14">
        <f t="shared" si="14"/>
        <v>0</v>
      </c>
      <c r="L42" s="14">
        <f t="shared" si="14"/>
        <v>15919.999999999971</v>
      </c>
      <c r="M42" s="14">
        <f t="shared" si="14"/>
        <v>237838</v>
      </c>
      <c r="N42" s="14"/>
    </row>
    <row r="43" spans="1:15" ht="13.5" thickBot="1" x14ac:dyDescent="0.25">
      <c r="A43" t="s">
        <v>24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1"/>
    </row>
    <row r="44" spans="1:15" ht="13.5" thickTop="1" x14ac:dyDescent="0.2"/>
    <row r="46" spans="1:15" x14ac:dyDescent="0.2">
      <c r="A46" s="1" t="s">
        <v>57</v>
      </c>
    </row>
    <row r="48" spans="1:15" x14ac:dyDescent="0.2">
      <c r="A48" t="s">
        <v>60</v>
      </c>
      <c r="B48" s="15">
        <v>50000</v>
      </c>
      <c r="C48" s="15">
        <v>24000</v>
      </c>
      <c r="D48" s="15">
        <v>30000</v>
      </c>
      <c r="E48" s="15">
        <v>14000</v>
      </c>
      <c r="F48" s="15">
        <v>23000</v>
      </c>
      <c r="G48" s="15">
        <v>20000</v>
      </c>
      <c r="H48" s="15">
        <v>24000</v>
      </c>
      <c r="I48" s="15">
        <v>32000</v>
      </c>
      <c r="J48" s="15">
        <v>15000</v>
      </c>
      <c r="K48" s="15">
        <v>18000</v>
      </c>
      <c r="L48" s="15">
        <v>40000</v>
      </c>
      <c r="M48" s="15">
        <v>25000</v>
      </c>
    </row>
    <row r="49" spans="1:14" x14ac:dyDescent="0.2">
      <c r="A49" t="s">
        <v>58</v>
      </c>
      <c r="B49" s="11"/>
    </row>
    <row r="50" spans="1:14" x14ac:dyDescent="0.2">
      <c r="A50" t="s">
        <v>59</v>
      </c>
      <c r="B50" s="31">
        <v>5.44</v>
      </c>
      <c r="C50" s="31">
        <v>5.44</v>
      </c>
      <c r="D50" s="31">
        <v>5.44</v>
      </c>
      <c r="E50" s="31">
        <v>5.44</v>
      </c>
      <c r="F50" s="31">
        <v>5.44</v>
      </c>
      <c r="G50" s="31">
        <v>5.44</v>
      </c>
      <c r="H50" s="31">
        <v>5.44</v>
      </c>
      <c r="I50" s="31">
        <v>5.44</v>
      </c>
      <c r="J50" s="31">
        <v>5.44</v>
      </c>
      <c r="K50" s="31">
        <v>5.44</v>
      </c>
      <c r="L50" s="31">
        <v>5.44</v>
      </c>
      <c r="M50" s="31">
        <v>5.44</v>
      </c>
    </row>
    <row r="51" spans="1:14" x14ac:dyDescent="0.2">
      <c r="B51" s="11"/>
    </row>
    <row r="52" spans="1:14" ht="13.5" thickBot="1" x14ac:dyDescent="0.25">
      <c r="A52" s="21" t="s">
        <v>61</v>
      </c>
      <c r="B52" s="24">
        <f>+B48*B50</f>
        <v>272000</v>
      </c>
      <c r="C52" s="24">
        <f>+C48*C50</f>
        <v>130560.00000000001</v>
      </c>
      <c r="D52" s="24">
        <f t="shared" ref="D52:M52" si="15">+D48*D50</f>
        <v>163200</v>
      </c>
      <c r="E52" s="24">
        <f>+E48*E50</f>
        <v>76160</v>
      </c>
      <c r="F52" s="24">
        <f>+F48*F50</f>
        <v>125120.00000000001</v>
      </c>
      <c r="G52" s="24">
        <f t="shared" si="15"/>
        <v>108800.00000000001</v>
      </c>
      <c r="H52" s="24">
        <f t="shared" si="15"/>
        <v>130560.00000000001</v>
      </c>
      <c r="I52" s="24">
        <f t="shared" si="15"/>
        <v>174080</v>
      </c>
      <c r="J52" s="24">
        <f t="shared" si="15"/>
        <v>81600</v>
      </c>
      <c r="K52" s="24">
        <f t="shared" si="15"/>
        <v>97920</v>
      </c>
      <c r="L52" s="24">
        <f t="shared" si="15"/>
        <v>217600.00000000003</v>
      </c>
      <c r="M52" s="24">
        <f t="shared" si="15"/>
        <v>136000</v>
      </c>
      <c r="N52" s="11">
        <f>SUM(B52:M52)</f>
        <v>1713600</v>
      </c>
    </row>
    <row r="53" spans="1:14" ht="13.5" thickTop="1" x14ac:dyDescent="0.2">
      <c r="B53" s="27">
        <f>+B52</f>
        <v>272000</v>
      </c>
      <c r="C53" s="27">
        <f>+B52+C52</f>
        <v>402560</v>
      </c>
      <c r="D53" s="27">
        <f>+D52+C53</f>
        <v>565760</v>
      </c>
      <c r="E53" s="27">
        <f t="shared" ref="E53:M53" si="16">+E52+D53</f>
        <v>641920</v>
      </c>
      <c r="F53" s="27">
        <f t="shared" si="16"/>
        <v>767040</v>
      </c>
      <c r="G53" s="27">
        <f t="shared" si="16"/>
        <v>875840</v>
      </c>
      <c r="H53" s="27">
        <f t="shared" si="16"/>
        <v>1006400</v>
      </c>
      <c r="I53" s="27">
        <f t="shared" si="16"/>
        <v>1180480</v>
      </c>
      <c r="J53" s="27">
        <f t="shared" si="16"/>
        <v>1262080</v>
      </c>
      <c r="K53" s="27">
        <f t="shared" si="16"/>
        <v>1360000</v>
      </c>
      <c r="L53" s="27">
        <f t="shared" si="16"/>
        <v>1577600</v>
      </c>
      <c r="M53" s="27">
        <f t="shared" si="16"/>
        <v>1713600</v>
      </c>
    </row>
    <row r="54" spans="1:14" ht="13.5" thickBot="1" x14ac:dyDescent="0.25">
      <c r="A54" s="21" t="s">
        <v>62</v>
      </c>
      <c r="B54" s="24">
        <f>+B52-B40</f>
        <v>174750</v>
      </c>
      <c r="C54" s="24">
        <f>+B54+C52-C40</f>
        <v>87535</v>
      </c>
      <c r="D54" s="24">
        <f>+C54+D52-D40</f>
        <v>132222</v>
      </c>
      <c r="E54" s="24">
        <f>+D54+E52-E40</f>
        <v>0</v>
      </c>
      <c r="F54" s="24">
        <f t="shared" ref="F54:M54" si="17">+E54+F52-F40</f>
        <v>5410.0000000000146</v>
      </c>
      <c r="G54" s="24">
        <f t="shared" si="17"/>
        <v>0</v>
      </c>
      <c r="H54" s="24">
        <f t="shared" si="17"/>
        <v>0</v>
      </c>
      <c r="I54" s="24">
        <f t="shared" si="17"/>
        <v>0</v>
      </c>
      <c r="J54" s="24">
        <f t="shared" si="17"/>
        <v>0</v>
      </c>
      <c r="K54" s="24">
        <f t="shared" si="17"/>
        <v>23423</v>
      </c>
      <c r="L54" s="24">
        <f t="shared" si="17"/>
        <v>0</v>
      </c>
      <c r="M54" s="24">
        <f t="shared" si="17"/>
        <v>0</v>
      </c>
    </row>
    <row r="55" spans="1:14" ht="13.5" thickTop="1" x14ac:dyDescent="0.2"/>
  </sheetData>
  <printOptions horizontalCentered="1"/>
  <pageMargins left="0.15748031496062992" right="0.15748031496062992" top="0.72" bottom="0.35433070866141736" header="0.51181102362204722" footer="0.31496062992125984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R57"/>
  <sheetViews>
    <sheetView zoomScaleNormal="100" workbookViewId="0">
      <pane xSplit="1" ySplit="5" topLeftCell="B6" activePane="bottomRight" state="frozen"/>
      <selection activeCell="I37" sqref="I37"/>
      <selection pane="topRight" activeCell="I37" sqref="I37"/>
      <selection pane="bottomLeft" activeCell="I37" sqref="I37"/>
      <selection pane="bottomRight" activeCell="B6" sqref="B6"/>
    </sheetView>
  </sheetViews>
  <sheetFormatPr baseColWidth="10" defaultColWidth="9.140625" defaultRowHeight="12.75" x14ac:dyDescent="0.2"/>
  <cols>
    <col min="1" max="1" width="30.5703125" customWidth="1"/>
    <col min="2" max="14" width="10.42578125" customWidth="1"/>
  </cols>
  <sheetData>
    <row r="1" spans="1:18" x14ac:dyDescent="0.2">
      <c r="A1" s="1" t="s">
        <v>53</v>
      </c>
      <c r="H1" s="1"/>
    </row>
    <row r="2" spans="1:18" x14ac:dyDescent="0.2">
      <c r="A2" s="1" t="s">
        <v>25</v>
      </c>
      <c r="E2" s="1" t="s">
        <v>45</v>
      </c>
    </row>
    <row r="4" spans="1:18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/>
    </row>
    <row r="5" spans="1:18" x14ac:dyDescent="0.2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8" t="s">
        <v>13</v>
      </c>
      <c r="N5" s="9"/>
    </row>
    <row r="7" spans="1:18" s="28" customFormat="1" ht="25.5" x14ac:dyDescent="0.2">
      <c r="A7" s="32" t="s">
        <v>26</v>
      </c>
      <c r="B7" s="33">
        <v>1350000</v>
      </c>
      <c r="C7" s="33">
        <v>1550000</v>
      </c>
      <c r="D7" s="33">
        <v>1230000</v>
      </c>
      <c r="E7" s="33">
        <v>2860000</v>
      </c>
      <c r="F7" s="33">
        <v>1750000</v>
      </c>
      <c r="G7" s="33">
        <v>3000000</v>
      </c>
      <c r="H7" s="33">
        <v>2600000</v>
      </c>
      <c r="I7" s="33">
        <v>2890000</v>
      </c>
      <c r="J7" s="33">
        <v>6000000</v>
      </c>
      <c r="K7" s="33">
        <v>2300000</v>
      </c>
      <c r="L7" s="33">
        <v>2200000</v>
      </c>
      <c r="M7" s="33">
        <v>3000000</v>
      </c>
      <c r="N7" s="33">
        <f t="shared" ref="N7:N8" si="0">SUM(B7:M7)</f>
        <v>30730000</v>
      </c>
      <c r="O7" s="33"/>
      <c r="P7" s="33"/>
      <c r="Q7" s="33"/>
      <c r="R7" s="33"/>
    </row>
    <row r="8" spans="1:18" x14ac:dyDescent="0.2">
      <c r="A8" s="10" t="s">
        <v>27</v>
      </c>
      <c r="B8" s="11">
        <v>0</v>
      </c>
      <c r="C8" s="11">
        <f>+B42</f>
        <v>81000</v>
      </c>
      <c r="D8" s="11">
        <f t="shared" ref="D8:M8" si="1">+C42</f>
        <v>93000</v>
      </c>
      <c r="E8" s="11">
        <f t="shared" si="1"/>
        <v>73800</v>
      </c>
      <c r="F8" s="11">
        <f t="shared" si="1"/>
        <v>171600</v>
      </c>
      <c r="G8" s="11">
        <f t="shared" si="1"/>
        <v>105000</v>
      </c>
      <c r="H8" s="11">
        <f t="shared" si="1"/>
        <v>180000</v>
      </c>
      <c r="I8" s="11">
        <f t="shared" si="1"/>
        <v>156000</v>
      </c>
      <c r="J8" s="11">
        <f t="shared" si="1"/>
        <v>173400</v>
      </c>
      <c r="K8" s="11">
        <f t="shared" si="1"/>
        <v>360000</v>
      </c>
      <c r="L8" s="11">
        <f t="shared" si="1"/>
        <v>138000</v>
      </c>
      <c r="M8" s="11">
        <f t="shared" si="1"/>
        <v>129143</v>
      </c>
      <c r="N8" s="33">
        <f t="shared" si="0"/>
        <v>1660943</v>
      </c>
      <c r="O8" s="11"/>
      <c r="P8" s="11"/>
      <c r="Q8" s="11"/>
      <c r="R8" s="11"/>
    </row>
    <row r="9" spans="1:18" x14ac:dyDescent="0.2">
      <c r="A9" s="34" t="s">
        <v>72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1" spans="1:18" ht="13.5" thickBot="1" x14ac:dyDescent="0.25">
      <c r="A11" t="s">
        <v>31</v>
      </c>
      <c r="B11" s="13">
        <f t="shared" ref="B11:N11" si="2">SUM(B7:B9)</f>
        <v>1350000</v>
      </c>
      <c r="C11" s="13">
        <f t="shared" si="2"/>
        <v>1631000</v>
      </c>
      <c r="D11" s="13">
        <f t="shared" si="2"/>
        <v>1323000</v>
      </c>
      <c r="E11" s="13">
        <f t="shared" si="2"/>
        <v>2933800</v>
      </c>
      <c r="F11" s="13">
        <f t="shared" si="2"/>
        <v>1921600</v>
      </c>
      <c r="G11" s="13">
        <f t="shared" si="2"/>
        <v>3105000</v>
      </c>
      <c r="H11" s="13">
        <f t="shared" si="2"/>
        <v>2780000</v>
      </c>
      <c r="I11" s="13">
        <f t="shared" si="2"/>
        <v>3046000</v>
      </c>
      <c r="J11" s="13">
        <f t="shared" si="2"/>
        <v>6173400</v>
      </c>
      <c r="K11" s="13">
        <f t="shared" si="2"/>
        <v>2660000</v>
      </c>
      <c r="L11" s="13">
        <f t="shared" si="2"/>
        <v>2338000</v>
      </c>
      <c r="M11" s="13">
        <f t="shared" si="2"/>
        <v>3129143</v>
      </c>
      <c r="N11" s="13">
        <f t="shared" si="2"/>
        <v>32390943</v>
      </c>
    </row>
    <row r="12" spans="1:18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4"/>
    </row>
    <row r="13" spans="1:18" x14ac:dyDescent="0.2">
      <c r="A13" s="10" t="s">
        <v>28</v>
      </c>
      <c r="B13" s="11">
        <v>850000</v>
      </c>
      <c r="C13" s="11">
        <v>770000</v>
      </c>
      <c r="D13" s="11">
        <v>600000</v>
      </c>
      <c r="E13" s="11">
        <v>1560000</v>
      </c>
      <c r="F13" s="11">
        <v>1200000</v>
      </c>
      <c r="G13" s="11">
        <v>1890000</v>
      </c>
      <c r="H13" s="11">
        <v>1600000</v>
      </c>
      <c r="I13" s="11">
        <v>1550000</v>
      </c>
      <c r="J13" s="11">
        <v>3400000</v>
      </c>
      <c r="K13" s="11">
        <v>800000</v>
      </c>
      <c r="L13" s="11">
        <v>1590000</v>
      </c>
      <c r="M13" s="11">
        <v>2500000</v>
      </c>
      <c r="N13" s="11">
        <f t="shared" ref="N13:N14" si="3">SUM(B13:M13)</f>
        <v>18310000</v>
      </c>
      <c r="O13" s="11"/>
      <c r="P13" s="11"/>
      <c r="Q13" s="11"/>
      <c r="R13" s="11"/>
    </row>
    <row r="14" spans="1:18" x14ac:dyDescent="0.2">
      <c r="A14" s="10" t="s">
        <v>29</v>
      </c>
      <c r="B14" s="11">
        <f>ROUND(+B7*0.12,0)</f>
        <v>162000</v>
      </c>
      <c r="C14" s="11">
        <f t="shared" ref="C14:M14" si="4">ROUND(+C7*0.12,0)</f>
        <v>186000</v>
      </c>
      <c r="D14" s="11">
        <f t="shared" si="4"/>
        <v>147600</v>
      </c>
      <c r="E14" s="11">
        <f t="shared" si="4"/>
        <v>343200</v>
      </c>
      <c r="F14" s="11">
        <f t="shared" si="4"/>
        <v>210000</v>
      </c>
      <c r="G14" s="11">
        <f t="shared" si="4"/>
        <v>360000</v>
      </c>
      <c r="H14" s="11">
        <f t="shared" si="4"/>
        <v>312000</v>
      </c>
      <c r="I14" s="11">
        <f t="shared" si="4"/>
        <v>346800</v>
      </c>
      <c r="J14" s="11">
        <f t="shared" si="4"/>
        <v>720000</v>
      </c>
      <c r="K14" s="11">
        <f t="shared" si="4"/>
        <v>276000</v>
      </c>
      <c r="L14" s="11">
        <f t="shared" si="4"/>
        <v>264000</v>
      </c>
      <c r="M14" s="11">
        <f t="shared" si="4"/>
        <v>360000</v>
      </c>
      <c r="N14" s="11">
        <f t="shared" si="3"/>
        <v>3687600</v>
      </c>
      <c r="O14" s="11"/>
      <c r="P14" s="11"/>
      <c r="Q14" s="11"/>
      <c r="R14" s="11"/>
    </row>
    <row r="15" spans="1:18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7" spans="1:14" ht="13.5" thickBot="1" x14ac:dyDescent="0.25">
      <c r="A17" t="s">
        <v>30</v>
      </c>
      <c r="B17" s="13">
        <f t="shared" ref="B17:N17" si="5">SUM(B13:B15)</f>
        <v>1012000</v>
      </c>
      <c r="C17" s="13">
        <f t="shared" si="5"/>
        <v>956000</v>
      </c>
      <c r="D17" s="13">
        <f t="shared" si="5"/>
        <v>747600</v>
      </c>
      <c r="E17" s="13">
        <f t="shared" si="5"/>
        <v>1903200</v>
      </c>
      <c r="F17" s="13">
        <f t="shared" si="5"/>
        <v>1410000</v>
      </c>
      <c r="G17" s="13">
        <f t="shared" si="5"/>
        <v>2250000</v>
      </c>
      <c r="H17" s="13">
        <f t="shared" si="5"/>
        <v>1912000</v>
      </c>
      <c r="I17" s="13">
        <f t="shared" si="5"/>
        <v>1896800</v>
      </c>
      <c r="J17" s="13">
        <f t="shared" si="5"/>
        <v>4120000</v>
      </c>
      <c r="K17" s="13">
        <f t="shared" si="5"/>
        <v>1076000</v>
      </c>
      <c r="L17" s="13">
        <f t="shared" si="5"/>
        <v>1854000</v>
      </c>
      <c r="M17" s="13">
        <f t="shared" si="5"/>
        <v>2860000</v>
      </c>
      <c r="N17" s="13">
        <f t="shared" si="5"/>
        <v>21997600</v>
      </c>
    </row>
    <row r="18" spans="1:14" ht="13.5" thickTop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4"/>
    </row>
    <row r="19" spans="1:14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4"/>
    </row>
    <row r="20" spans="1:14" x14ac:dyDescent="0.2">
      <c r="A20" t="s">
        <v>32</v>
      </c>
      <c r="B20" s="11">
        <f>+B11</f>
        <v>1350000</v>
      </c>
      <c r="C20" s="11">
        <f>+C11+B20</f>
        <v>2981000</v>
      </c>
      <c r="D20" s="11">
        <f>+D11+C20</f>
        <v>4304000</v>
      </c>
      <c r="E20" s="11">
        <f>+E11+D20</f>
        <v>7237800</v>
      </c>
      <c r="F20" s="11">
        <f t="shared" ref="F20:M20" si="6">+F11+E20</f>
        <v>9159400</v>
      </c>
      <c r="G20" s="11">
        <f t="shared" si="6"/>
        <v>12264400</v>
      </c>
      <c r="H20" s="11">
        <f t="shared" si="6"/>
        <v>15044400</v>
      </c>
      <c r="I20" s="11">
        <f t="shared" si="6"/>
        <v>18090400</v>
      </c>
      <c r="J20" s="11">
        <f t="shared" si="6"/>
        <v>24263800</v>
      </c>
      <c r="K20" s="11">
        <f t="shared" si="6"/>
        <v>26923800</v>
      </c>
      <c r="L20" s="11">
        <f t="shared" si="6"/>
        <v>29261800</v>
      </c>
      <c r="M20" s="11">
        <f t="shared" si="6"/>
        <v>32390943</v>
      </c>
      <c r="N20" s="14"/>
    </row>
    <row r="21" spans="1:14" x14ac:dyDescent="0.2">
      <c r="A21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</row>
    <row r="22" spans="1:14" x14ac:dyDescent="0.2">
      <c r="A22" t="s">
        <v>28</v>
      </c>
      <c r="B22" s="16">
        <f>+B17</f>
        <v>1012000</v>
      </c>
      <c r="C22" s="16">
        <f>+C17+B22</f>
        <v>1968000</v>
      </c>
      <c r="D22" s="16">
        <f t="shared" ref="D22:M22" si="7">+D17+C22</f>
        <v>2715600</v>
      </c>
      <c r="E22" s="16">
        <f t="shared" si="7"/>
        <v>4618800</v>
      </c>
      <c r="F22" s="16">
        <f t="shared" si="7"/>
        <v>6028800</v>
      </c>
      <c r="G22" s="16">
        <f t="shared" si="7"/>
        <v>8278800</v>
      </c>
      <c r="H22" s="16">
        <f t="shared" si="7"/>
        <v>10190800</v>
      </c>
      <c r="I22" s="16">
        <f t="shared" si="7"/>
        <v>12087600</v>
      </c>
      <c r="J22" s="16">
        <f t="shared" si="7"/>
        <v>16207600</v>
      </c>
      <c r="K22" s="16">
        <f t="shared" si="7"/>
        <v>17283600</v>
      </c>
      <c r="L22" s="16">
        <f t="shared" si="7"/>
        <v>19137600</v>
      </c>
      <c r="M22" s="16">
        <f t="shared" si="7"/>
        <v>21997600</v>
      </c>
    </row>
    <row r="23" spans="1:14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x14ac:dyDescent="0.2">
      <c r="A24" t="s">
        <v>14</v>
      </c>
      <c r="B24" s="11">
        <f>+B20-B22</f>
        <v>338000</v>
      </c>
      <c r="C24" s="11">
        <f t="shared" ref="C24:L24" si="8">+C20-C22</f>
        <v>1013000</v>
      </c>
      <c r="D24" s="11">
        <f t="shared" si="8"/>
        <v>1588400</v>
      </c>
      <c r="E24" s="11">
        <f t="shared" si="8"/>
        <v>2619000</v>
      </c>
      <c r="F24" s="11">
        <f t="shared" si="8"/>
        <v>3130600</v>
      </c>
      <c r="G24" s="11">
        <f t="shared" si="8"/>
        <v>3985600</v>
      </c>
      <c r="H24" s="11">
        <f t="shared" si="8"/>
        <v>4853600</v>
      </c>
      <c r="I24" s="11">
        <f t="shared" si="8"/>
        <v>6002800</v>
      </c>
      <c r="J24" s="11">
        <f t="shared" si="8"/>
        <v>8056200</v>
      </c>
      <c r="K24" s="11">
        <f t="shared" si="8"/>
        <v>9640200</v>
      </c>
      <c r="L24" s="11">
        <f t="shared" si="8"/>
        <v>10124200</v>
      </c>
      <c r="M24" s="11">
        <f>+M20-M22</f>
        <v>10393343</v>
      </c>
    </row>
    <row r="25" spans="1:14" x14ac:dyDescent="0.2">
      <c r="A25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4" x14ac:dyDescent="0.2">
      <c r="A26" t="s">
        <v>16</v>
      </c>
      <c r="B26" s="16">
        <v>0</v>
      </c>
      <c r="C26" s="16">
        <v>0</v>
      </c>
      <c r="D26" s="16">
        <v>0</v>
      </c>
      <c r="E26" s="16">
        <v>0</v>
      </c>
      <c r="F26" s="16">
        <f>400000/8</f>
        <v>50000</v>
      </c>
      <c r="G26" s="16">
        <f>+$F$26*2</f>
        <v>100000</v>
      </c>
      <c r="H26" s="16">
        <f>+$F$26*3</f>
        <v>150000</v>
      </c>
      <c r="I26" s="16">
        <f>+$F$26*4</f>
        <v>200000</v>
      </c>
      <c r="J26" s="16">
        <f>+$F$26*5</f>
        <v>250000</v>
      </c>
      <c r="K26" s="16">
        <f>+$F$26*6</f>
        <v>300000</v>
      </c>
      <c r="L26" s="16">
        <f>+$F$26*7</f>
        <v>350000</v>
      </c>
      <c r="M26" s="16">
        <f>+$F$26*8</f>
        <v>400000</v>
      </c>
    </row>
    <row r="27" spans="1:14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">
      <c r="A28" t="s">
        <v>14</v>
      </c>
      <c r="B28" s="11">
        <f>+B24-B26</f>
        <v>338000</v>
      </c>
      <c r="C28" s="11">
        <f t="shared" ref="C28:M28" si="9">+C24-C26</f>
        <v>1013000</v>
      </c>
      <c r="D28" s="11">
        <f t="shared" si="9"/>
        <v>1588400</v>
      </c>
      <c r="E28" s="11">
        <f t="shared" si="9"/>
        <v>2619000</v>
      </c>
      <c r="F28" s="11">
        <f t="shared" si="9"/>
        <v>3080600</v>
      </c>
      <c r="G28" s="11">
        <f t="shared" si="9"/>
        <v>3885600</v>
      </c>
      <c r="H28" s="11">
        <f t="shared" si="9"/>
        <v>4703600</v>
      </c>
      <c r="I28" s="11">
        <f t="shared" si="9"/>
        <v>5802800</v>
      </c>
      <c r="J28" s="11">
        <f t="shared" si="9"/>
        <v>7806200</v>
      </c>
      <c r="K28" s="11">
        <f t="shared" si="9"/>
        <v>9340200</v>
      </c>
      <c r="L28" s="11">
        <f t="shared" si="9"/>
        <v>9774200</v>
      </c>
      <c r="M28" s="11">
        <f t="shared" si="9"/>
        <v>9993343</v>
      </c>
    </row>
    <row r="29" spans="1:14" x14ac:dyDescent="0.2">
      <c r="A29" t="s">
        <v>15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">
      <c r="A30" t="s">
        <v>17</v>
      </c>
      <c r="B30" s="16">
        <v>20000</v>
      </c>
      <c r="C30" s="16">
        <f t="shared" ref="C30:M30" si="10">+B30</f>
        <v>20000</v>
      </c>
      <c r="D30" s="16">
        <f t="shared" si="10"/>
        <v>20000</v>
      </c>
      <c r="E30" s="16">
        <f t="shared" si="10"/>
        <v>20000</v>
      </c>
      <c r="F30" s="16">
        <f t="shared" si="10"/>
        <v>20000</v>
      </c>
      <c r="G30" s="16">
        <f t="shared" si="10"/>
        <v>20000</v>
      </c>
      <c r="H30" s="16">
        <f t="shared" si="10"/>
        <v>20000</v>
      </c>
      <c r="I30" s="16">
        <f t="shared" si="10"/>
        <v>20000</v>
      </c>
      <c r="J30" s="16">
        <f t="shared" si="10"/>
        <v>20000</v>
      </c>
      <c r="K30" s="16">
        <f t="shared" si="10"/>
        <v>20000</v>
      </c>
      <c r="L30" s="16">
        <f t="shared" si="10"/>
        <v>20000</v>
      </c>
      <c r="M30" s="16">
        <f t="shared" si="10"/>
        <v>20000</v>
      </c>
    </row>
    <row r="31" spans="1:14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">
      <c r="A32" t="s">
        <v>18</v>
      </c>
      <c r="B32" s="11">
        <f t="shared" ref="B32:M32" si="11">+B28-B30</f>
        <v>318000</v>
      </c>
      <c r="C32" s="11">
        <f t="shared" si="11"/>
        <v>993000</v>
      </c>
      <c r="D32" s="11">
        <f t="shared" si="11"/>
        <v>1568400</v>
      </c>
      <c r="E32" s="11">
        <f t="shared" si="11"/>
        <v>2599000</v>
      </c>
      <c r="F32" s="11">
        <f t="shared" si="11"/>
        <v>3060600</v>
      </c>
      <c r="G32" s="11">
        <f t="shared" si="11"/>
        <v>3865600</v>
      </c>
      <c r="H32" s="11">
        <f t="shared" si="11"/>
        <v>4683600</v>
      </c>
      <c r="I32" s="11">
        <f t="shared" si="11"/>
        <v>5782800</v>
      </c>
      <c r="J32" s="11">
        <f t="shared" si="11"/>
        <v>7786200</v>
      </c>
      <c r="K32" s="11">
        <f t="shared" si="11"/>
        <v>9320200</v>
      </c>
      <c r="L32" s="11">
        <f t="shared" si="11"/>
        <v>9754200</v>
      </c>
      <c r="M32" s="11">
        <f t="shared" si="11"/>
        <v>9973343</v>
      </c>
    </row>
    <row r="33" spans="1:15" x14ac:dyDescent="0.2">
      <c r="A33" t="s">
        <v>19</v>
      </c>
      <c r="B33" s="17">
        <v>0.3</v>
      </c>
      <c r="C33" s="17">
        <v>0.3</v>
      </c>
      <c r="D33" s="17">
        <v>0.3</v>
      </c>
      <c r="E33" s="17">
        <v>0.3</v>
      </c>
      <c r="F33" s="17">
        <v>0.3</v>
      </c>
      <c r="G33" s="17">
        <v>0.3</v>
      </c>
      <c r="H33" s="17">
        <v>0.3</v>
      </c>
      <c r="I33" s="17">
        <v>0.3</v>
      </c>
      <c r="J33" s="17">
        <v>0.3</v>
      </c>
      <c r="K33" s="17">
        <v>0.3</v>
      </c>
      <c r="L33" s="17">
        <v>0.3</v>
      </c>
      <c r="M33" s="17">
        <v>0.3</v>
      </c>
    </row>
    <row r="34" spans="1:15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2">
      <c r="A35" t="s">
        <v>20</v>
      </c>
      <c r="B35" s="11">
        <f>+B32*B33</f>
        <v>95400</v>
      </c>
      <c r="C35" s="11">
        <f t="shared" ref="C35:M35" si="12">+C32*C33</f>
        <v>297900</v>
      </c>
      <c r="D35" s="11">
        <f t="shared" si="12"/>
        <v>470520</v>
      </c>
      <c r="E35" s="11">
        <f t="shared" si="12"/>
        <v>779700</v>
      </c>
      <c r="F35" s="11">
        <f t="shared" si="12"/>
        <v>918180</v>
      </c>
      <c r="G35" s="11">
        <f t="shared" si="12"/>
        <v>1159680</v>
      </c>
      <c r="H35" s="11">
        <f t="shared" si="12"/>
        <v>1405080</v>
      </c>
      <c r="I35" s="11">
        <f t="shared" si="12"/>
        <v>1734840</v>
      </c>
      <c r="J35" s="11">
        <f t="shared" si="12"/>
        <v>2335860</v>
      </c>
      <c r="K35" s="11">
        <f t="shared" si="12"/>
        <v>2796060</v>
      </c>
      <c r="L35" s="11">
        <f t="shared" si="12"/>
        <v>2926260</v>
      </c>
      <c r="M35" s="11">
        <f t="shared" si="12"/>
        <v>2992002.9</v>
      </c>
      <c r="N35" s="11"/>
      <c r="O35" s="11"/>
    </row>
    <row r="36" spans="1:15" x14ac:dyDescent="0.2">
      <c r="A36" t="s">
        <v>15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5" x14ac:dyDescent="0.2">
      <c r="A37" t="s">
        <v>21</v>
      </c>
      <c r="B37" s="11">
        <v>0</v>
      </c>
      <c r="C37" s="11">
        <f>+B37+B40</f>
        <v>93650</v>
      </c>
      <c r="D37" s="11">
        <f t="shared" ref="D37:M37" si="13">+C37+C40</f>
        <v>294925</v>
      </c>
      <c r="E37" s="11">
        <f t="shared" si="13"/>
        <v>466058</v>
      </c>
      <c r="F37" s="11">
        <f>+E37+E40</f>
        <v>773899</v>
      </c>
      <c r="G37" s="11">
        <f t="shared" si="13"/>
        <v>912089</v>
      </c>
      <c r="H37" s="11">
        <f t="shared" si="13"/>
        <v>1152980</v>
      </c>
      <c r="I37" s="11">
        <f t="shared" si="13"/>
        <v>1396370</v>
      </c>
      <c r="J37" s="11">
        <f t="shared" si="13"/>
        <v>1725694</v>
      </c>
      <c r="K37" s="11">
        <f t="shared" si="13"/>
        <v>2325800</v>
      </c>
      <c r="L37" s="11">
        <f t="shared" si="13"/>
        <v>2785497</v>
      </c>
      <c r="M37" s="11">
        <f t="shared" si="13"/>
        <v>2914640</v>
      </c>
    </row>
    <row r="38" spans="1:15" x14ac:dyDescent="0.2">
      <c r="A38" t="s">
        <v>22</v>
      </c>
      <c r="B38" s="16">
        <v>1750</v>
      </c>
      <c r="C38" s="16">
        <v>2975</v>
      </c>
      <c r="D38" s="16">
        <v>4462</v>
      </c>
      <c r="E38" s="16">
        <v>5801</v>
      </c>
      <c r="F38" s="16">
        <v>6091</v>
      </c>
      <c r="G38" s="16">
        <v>6700</v>
      </c>
      <c r="H38" s="16">
        <v>8710</v>
      </c>
      <c r="I38" s="16">
        <v>9146</v>
      </c>
      <c r="J38" s="16">
        <v>10060</v>
      </c>
      <c r="K38" s="16">
        <v>10563</v>
      </c>
      <c r="L38" s="16">
        <v>11620</v>
      </c>
      <c r="M38" s="16">
        <v>12782</v>
      </c>
      <c r="N38" s="11"/>
    </row>
    <row r="39" spans="1:15" x14ac:dyDescent="0.2">
      <c r="A39" t="s">
        <v>15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5" x14ac:dyDescent="0.2">
      <c r="A40" t="s">
        <v>23</v>
      </c>
      <c r="B40" s="14">
        <f>+B35-B37-B38</f>
        <v>93650</v>
      </c>
      <c r="C40" s="14">
        <f t="shared" ref="C40:M40" si="14">+C35-C37-C38</f>
        <v>201275</v>
      </c>
      <c r="D40" s="14">
        <f t="shared" si="14"/>
        <v>171133</v>
      </c>
      <c r="E40" s="14">
        <f t="shared" si="14"/>
        <v>307841</v>
      </c>
      <c r="F40" s="14">
        <f t="shared" si="14"/>
        <v>138190</v>
      </c>
      <c r="G40" s="14">
        <f t="shared" si="14"/>
        <v>240891</v>
      </c>
      <c r="H40" s="14">
        <f t="shared" si="14"/>
        <v>243390</v>
      </c>
      <c r="I40" s="14">
        <f t="shared" si="14"/>
        <v>329324</v>
      </c>
      <c r="J40" s="14">
        <f t="shared" si="14"/>
        <v>600106</v>
      </c>
      <c r="K40" s="14">
        <f t="shared" si="14"/>
        <v>459697</v>
      </c>
      <c r="L40" s="14">
        <f t="shared" si="14"/>
        <v>129143</v>
      </c>
      <c r="M40" s="14">
        <f t="shared" si="14"/>
        <v>64580.899999999907</v>
      </c>
      <c r="N40" s="14"/>
    </row>
    <row r="41" spans="1:15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5" x14ac:dyDescent="0.2">
      <c r="A42" t="s">
        <v>33</v>
      </c>
      <c r="B42" s="16">
        <f>+B54</f>
        <v>81000</v>
      </c>
      <c r="C42" s="16">
        <f>+B56+C54</f>
        <v>93000</v>
      </c>
      <c r="D42" s="16">
        <f t="shared" ref="D42:K42" si="15">+C56+D54</f>
        <v>73800</v>
      </c>
      <c r="E42" s="16">
        <f t="shared" si="15"/>
        <v>171600</v>
      </c>
      <c r="F42" s="16">
        <f t="shared" si="15"/>
        <v>105000</v>
      </c>
      <c r="G42" s="16">
        <f t="shared" si="15"/>
        <v>180000</v>
      </c>
      <c r="H42" s="16">
        <f t="shared" si="15"/>
        <v>156000</v>
      </c>
      <c r="I42" s="16">
        <f t="shared" si="15"/>
        <v>173400</v>
      </c>
      <c r="J42" s="16">
        <f t="shared" si="15"/>
        <v>360000</v>
      </c>
      <c r="K42" s="16">
        <f t="shared" si="15"/>
        <v>138000</v>
      </c>
      <c r="L42" s="16">
        <f>+L40</f>
        <v>129143</v>
      </c>
      <c r="M42" s="16">
        <f>+M40</f>
        <v>64580.899999999907</v>
      </c>
      <c r="N42" s="11"/>
    </row>
    <row r="43" spans="1:15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5" x14ac:dyDescent="0.2">
      <c r="A44" t="s">
        <v>23</v>
      </c>
      <c r="B44" s="14">
        <f>+B40-B42</f>
        <v>12650</v>
      </c>
      <c r="C44" s="14">
        <f t="shared" ref="C44:M44" si="16">+C40-C42</f>
        <v>108275</v>
      </c>
      <c r="D44" s="14">
        <f t="shared" si="16"/>
        <v>97333</v>
      </c>
      <c r="E44" s="14">
        <f t="shared" si="16"/>
        <v>136241</v>
      </c>
      <c r="F44" s="14">
        <f t="shared" si="16"/>
        <v>33190</v>
      </c>
      <c r="G44" s="14">
        <f t="shared" si="16"/>
        <v>60891</v>
      </c>
      <c r="H44" s="14">
        <f t="shared" si="16"/>
        <v>87390</v>
      </c>
      <c r="I44" s="14">
        <f t="shared" si="16"/>
        <v>155924</v>
      </c>
      <c r="J44" s="14">
        <f t="shared" si="16"/>
        <v>240106</v>
      </c>
      <c r="K44" s="14">
        <f t="shared" si="16"/>
        <v>321697</v>
      </c>
      <c r="L44" s="14">
        <f t="shared" si="16"/>
        <v>0</v>
      </c>
      <c r="M44" s="14">
        <f t="shared" si="16"/>
        <v>0</v>
      </c>
      <c r="N44" s="14"/>
    </row>
    <row r="45" spans="1:15" ht="13.5" thickBot="1" x14ac:dyDescent="0.25">
      <c r="A45" t="s">
        <v>24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1"/>
    </row>
    <row r="46" spans="1:15" ht="13.5" thickTop="1" x14ac:dyDescent="0.2"/>
    <row r="48" spans="1:15" x14ac:dyDescent="0.2">
      <c r="A48" s="1" t="s">
        <v>64</v>
      </c>
    </row>
    <row r="50" spans="1:13" x14ac:dyDescent="0.2">
      <c r="A50" t="s">
        <v>65</v>
      </c>
      <c r="B50" s="15">
        <f>+B14</f>
        <v>162000</v>
      </c>
      <c r="C50" s="15">
        <f t="shared" ref="C50:M50" si="17">+C14</f>
        <v>186000</v>
      </c>
      <c r="D50" s="15">
        <f t="shared" si="17"/>
        <v>147600</v>
      </c>
      <c r="E50" s="15">
        <f t="shared" si="17"/>
        <v>343200</v>
      </c>
      <c r="F50" s="15">
        <f t="shared" si="17"/>
        <v>210000</v>
      </c>
      <c r="G50" s="15">
        <f t="shared" si="17"/>
        <v>360000</v>
      </c>
      <c r="H50" s="15">
        <f t="shared" si="17"/>
        <v>312000</v>
      </c>
      <c r="I50" s="15">
        <f t="shared" si="17"/>
        <v>346800</v>
      </c>
      <c r="J50" s="15">
        <f t="shared" si="17"/>
        <v>720000</v>
      </c>
      <c r="K50" s="15">
        <f t="shared" si="17"/>
        <v>276000</v>
      </c>
      <c r="L50" s="15">
        <f t="shared" si="17"/>
        <v>264000</v>
      </c>
      <c r="M50" s="15">
        <f t="shared" si="17"/>
        <v>360000</v>
      </c>
    </row>
    <row r="51" spans="1:13" x14ac:dyDescent="0.2">
      <c r="A51" t="s">
        <v>58</v>
      </c>
      <c r="B51" s="11"/>
    </row>
    <row r="52" spans="1:13" x14ac:dyDescent="0.2">
      <c r="A52" t="s">
        <v>66</v>
      </c>
      <c r="B52" s="25">
        <v>0.5</v>
      </c>
      <c r="C52" s="25">
        <v>0.5</v>
      </c>
      <c r="D52" s="25">
        <v>0.5</v>
      </c>
      <c r="E52" s="25">
        <v>0.5</v>
      </c>
      <c r="F52" s="25">
        <v>0.5</v>
      </c>
      <c r="G52" s="25">
        <v>0.5</v>
      </c>
      <c r="H52" s="25">
        <v>0.5</v>
      </c>
      <c r="I52" s="25">
        <v>0.5</v>
      </c>
      <c r="J52" s="25">
        <v>0.5</v>
      </c>
      <c r="K52" s="25">
        <v>0.5</v>
      </c>
      <c r="L52" s="25">
        <v>0.5</v>
      </c>
      <c r="M52" s="25">
        <v>0.5</v>
      </c>
    </row>
    <row r="53" spans="1:13" x14ac:dyDescent="0.2">
      <c r="B53" s="11"/>
    </row>
    <row r="54" spans="1:13" ht="13.5" thickBot="1" x14ac:dyDescent="0.25">
      <c r="A54" t="s">
        <v>33</v>
      </c>
      <c r="B54" s="24">
        <f>+B50*B52</f>
        <v>81000</v>
      </c>
      <c r="C54" s="24">
        <f t="shared" ref="C54:M54" si="18">+C50*C52</f>
        <v>93000</v>
      </c>
      <c r="D54" s="24">
        <f t="shared" si="18"/>
        <v>73800</v>
      </c>
      <c r="E54" s="24">
        <f t="shared" si="18"/>
        <v>171600</v>
      </c>
      <c r="F54" s="24">
        <f t="shared" si="18"/>
        <v>105000</v>
      </c>
      <c r="G54" s="24">
        <f t="shared" si="18"/>
        <v>180000</v>
      </c>
      <c r="H54" s="24">
        <f t="shared" si="18"/>
        <v>156000</v>
      </c>
      <c r="I54" s="24">
        <f t="shared" si="18"/>
        <v>173400</v>
      </c>
      <c r="J54" s="24">
        <f t="shared" si="18"/>
        <v>360000</v>
      </c>
      <c r="K54" s="24">
        <f t="shared" si="18"/>
        <v>138000</v>
      </c>
      <c r="L54" s="24">
        <f t="shared" si="18"/>
        <v>132000</v>
      </c>
      <c r="M54" s="24">
        <f t="shared" si="18"/>
        <v>180000</v>
      </c>
    </row>
    <row r="55" spans="1:13" ht="13.5" thickTop="1" x14ac:dyDescent="0.2">
      <c r="B55" s="27">
        <f>+B54</f>
        <v>81000</v>
      </c>
      <c r="C55" s="27">
        <f>+B54+C54</f>
        <v>174000</v>
      </c>
      <c r="D55" s="27">
        <f>+D54+C55</f>
        <v>247800</v>
      </c>
      <c r="E55" s="27">
        <f t="shared" ref="E55:M55" si="19">+E54+D55</f>
        <v>419400</v>
      </c>
      <c r="F55" s="27">
        <f t="shared" si="19"/>
        <v>524400</v>
      </c>
      <c r="G55" s="27">
        <f t="shared" si="19"/>
        <v>704400</v>
      </c>
      <c r="H55" s="27">
        <f t="shared" si="19"/>
        <v>860400</v>
      </c>
      <c r="I55" s="27">
        <f t="shared" si="19"/>
        <v>1033800</v>
      </c>
      <c r="J55" s="27">
        <f t="shared" si="19"/>
        <v>1393800</v>
      </c>
      <c r="K55" s="27">
        <f t="shared" si="19"/>
        <v>1531800</v>
      </c>
      <c r="L55" s="27">
        <f t="shared" si="19"/>
        <v>1663800</v>
      </c>
      <c r="M55" s="27">
        <f t="shared" si="19"/>
        <v>1843800</v>
      </c>
    </row>
    <row r="56" spans="1:13" ht="13.5" thickBot="1" x14ac:dyDescent="0.25">
      <c r="A56" s="21" t="s">
        <v>62</v>
      </c>
      <c r="B56" s="24">
        <f>+B54-B42</f>
        <v>0</v>
      </c>
      <c r="C56" s="24">
        <f>+B56+C54-C42</f>
        <v>0</v>
      </c>
      <c r="D56" s="24">
        <f>+C56+D54-D42</f>
        <v>0</v>
      </c>
      <c r="E56" s="24">
        <f>+D56+E54-E42</f>
        <v>0</v>
      </c>
      <c r="F56" s="24">
        <f t="shared" ref="F56:M56" si="20">+E56+F54-F42</f>
        <v>0</v>
      </c>
      <c r="G56" s="24">
        <f t="shared" si="20"/>
        <v>0</v>
      </c>
      <c r="H56" s="24">
        <f t="shared" si="20"/>
        <v>0</v>
      </c>
      <c r="I56" s="24">
        <f t="shared" si="20"/>
        <v>0</v>
      </c>
      <c r="J56" s="24">
        <f t="shared" si="20"/>
        <v>0</v>
      </c>
      <c r="K56" s="24">
        <f t="shared" si="20"/>
        <v>0</v>
      </c>
      <c r="L56" s="24">
        <f t="shared" si="20"/>
        <v>2857</v>
      </c>
      <c r="M56" s="24">
        <f t="shared" si="20"/>
        <v>118276.10000000009</v>
      </c>
    </row>
    <row r="57" spans="1:13" ht="13.5" thickTop="1" x14ac:dyDescent="0.2"/>
  </sheetData>
  <printOptions horizontalCentered="1"/>
  <pageMargins left="0.15748031496062992" right="0.15748031496062992" top="0.72" bottom="0.35433070866141736" header="0.51181102362204722" footer="0.31496062992125984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R70"/>
  <sheetViews>
    <sheetView zoomScaleNormal="100" workbookViewId="0">
      <pane xSplit="1" ySplit="5" topLeftCell="B6" activePane="bottomRight" state="frozen"/>
      <selection activeCell="I37" sqref="I37"/>
      <selection pane="topRight" activeCell="I37" sqref="I37"/>
      <selection pane="bottomLeft" activeCell="I37" sqref="I37"/>
      <selection pane="bottomRight" activeCell="B24" sqref="B24"/>
    </sheetView>
  </sheetViews>
  <sheetFormatPr baseColWidth="10" defaultColWidth="9.140625" defaultRowHeight="12.75" x14ac:dyDescent="0.2"/>
  <cols>
    <col min="1" max="1" width="30.5703125" customWidth="1"/>
    <col min="2" max="3" width="10.42578125" customWidth="1"/>
    <col min="4" max="4" width="11.28515625" customWidth="1"/>
    <col min="5" max="14" width="10.42578125" customWidth="1"/>
  </cols>
  <sheetData>
    <row r="1" spans="1:18" x14ac:dyDescent="0.2">
      <c r="A1" s="1" t="s">
        <v>63</v>
      </c>
      <c r="H1" s="1"/>
    </row>
    <row r="2" spans="1:18" x14ac:dyDescent="0.2">
      <c r="A2" s="1" t="s">
        <v>34</v>
      </c>
      <c r="E2" s="1" t="s">
        <v>45</v>
      </c>
    </row>
    <row r="4" spans="1:18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/>
    </row>
    <row r="5" spans="1:18" x14ac:dyDescent="0.2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8" t="s">
        <v>13</v>
      </c>
      <c r="N5" s="9"/>
    </row>
    <row r="7" spans="1:18" s="28" customFormat="1" ht="25.5" x14ac:dyDescent="0.2">
      <c r="A7" s="32" t="s">
        <v>26</v>
      </c>
      <c r="B7" s="33">
        <v>1350000</v>
      </c>
      <c r="C7" s="33">
        <v>1550000</v>
      </c>
      <c r="D7" s="33">
        <v>1230000</v>
      </c>
      <c r="E7" s="33">
        <v>2860000</v>
      </c>
      <c r="F7" s="33">
        <v>1750000</v>
      </c>
      <c r="G7" s="33">
        <v>3000000</v>
      </c>
      <c r="H7" s="33">
        <v>2600000</v>
      </c>
      <c r="I7" s="33">
        <v>2890000</v>
      </c>
      <c r="J7" s="33">
        <v>6000000</v>
      </c>
      <c r="K7" s="33">
        <v>2300000</v>
      </c>
      <c r="L7" s="33">
        <v>2200000</v>
      </c>
      <c r="M7" s="33">
        <v>3000000</v>
      </c>
      <c r="N7" s="33">
        <f t="shared" ref="N7:N8" si="0">SUM(B7:M7)</f>
        <v>30730000</v>
      </c>
      <c r="O7" s="33"/>
      <c r="P7" s="33"/>
      <c r="Q7" s="33"/>
      <c r="R7" s="33"/>
    </row>
    <row r="8" spans="1:18" x14ac:dyDescent="0.2">
      <c r="A8" s="10" t="s">
        <v>27</v>
      </c>
      <c r="B8" s="11">
        <v>0</v>
      </c>
      <c r="C8" s="11">
        <f>+B42</f>
        <v>81000</v>
      </c>
      <c r="D8" s="11">
        <f t="shared" ref="D8:M8" si="1">+C42</f>
        <v>93000</v>
      </c>
      <c r="E8" s="11">
        <f t="shared" si="1"/>
        <v>73800</v>
      </c>
      <c r="F8" s="11">
        <f t="shared" si="1"/>
        <v>171600</v>
      </c>
      <c r="G8" s="11">
        <f t="shared" si="1"/>
        <v>105000</v>
      </c>
      <c r="H8" s="11">
        <f t="shared" si="1"/>
        <v>180000</v>
      </c>
      <c r="I8" s="11">
        <f t="shared" si="1"/>
        <v>156000</v>
      </c>
      <c r="J8" s="11">
        <f t="shared" si="1"/>
        <v>173400</v>
      </c>
      <c r="K8" s="11">
        <f t="shared" si="1"/>
        <v>360000</v>
      </c>
      <c r="L8" s="11">
        <f t="shared" si="1"/>
        <v>138000</v>
      </c>
      <c r="M8" s="11">
        <f t="shared" si="1"/>
        <v>132000</v>
      </c>
      <c r="N8" s="11">
        <f t="shared" si="0"/>
        <v>1663800</v>
      </c>
      <c r="O8" s="11"/>
      <c r="P8" s="11"/>
      <c r="Q8" s="11"/>
      <c r="R8" s="11"/>
    </row>
    <row r="9" spans="1:18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1" spans="1:18" ht="13.5" thickBot="1" x14ac:dyDescent="0.25">
      <c r="A11" t="s">
        <v>31</v>
      </c>
      <c r="B11" s="13">
        <f t="shared" ref="B11:N11" si="2">SUM(B7:B9)</f>
        <v>1350000</v>
      </c>
      <c r="C11" s="13">
        <f t="shared" si="2"/>
        <v>1631000</v>
      </c>
      <c r="D11" s="13">
        <f t="shared" si="2"/>
        <v>1323000</v>
      </c>
      <c r="E11" s="13">
        <f t="shared" si="2"/>
        <v>2933800</v>
      </c>
      <c r="F11" s="13">
        <f t="shared" si="2"/>
        <v>1921600</v>
      </c>
      <c r="G11" s="13">
        <f t="shared" si="2"/>
        <v>3105000</v>
      </c>
      <c r="H11" s="13">
        <f t="shared" si="2"/>
        <v>2780000</v>
      </c>
      <c r="I11" s="13">
        <f t="shared" si="2"/>
        <v>3046000</v>
      </c>
      <c r="J11" s="13">
        <f t="shared" si="2"/>
        <v>6173400</v>
      </c>
      <c r="K11" s="13">
        <f t="shared" si="2"/>
        <v>2660000</v>
      </c>
      <c r="L11" s="13">
        <f t="shared" si="2"/>
        <v>2338000</v>
      </c>
      <c r="M11" s="13">
        <f t="shared" si="2"/>
        <v>3132000</v>
      </c>
      <c r="N11" s="13">
        <f t="shared" si="2"/>
        <v>32393800</v>
      </c>
    </row>
    <row r="12" spans="1:18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4"/>
    </row>
    <row r="13" spans="1:18" x14ac:dyDescent="0.2">
      <c r="A13" s="10" t="s">
        <v>28</v>
      </c>
      <c r="B13" s="11">
        <v>850000</v>
      </c>
      <c r="C13" s="11">
        <v>770000</v>
      </c>
      <c r="D13" s="11">
        <v>600000</v>
      </c>
      <c r="E13" s="11">
        <v>1560000</v>
      </c>
      <c r="F13" s="11">
        <v>1200000</v>
      </c>
      <c r="G13" s="11">
        <v>1890000</v>
      </c>
      <c r="H13" s="11">
        <v>1600000</v>
      </c>
      <c r="I13" s="11">
        <v>1550000</v>
      </c>
      <c r="J13" s="11">
        <v>3400000</v>
      </c>
      <c r="K13" s="11">
        <v>800000</v>
      </c>
      <c r="L13" s="11">
        <v>1590000</v>
      </c>
      <c r="M13" s="11">
        <v>2500000</v>
      </c>
      <c r="N13" s="11">
        <f t="shared" ref="N13:N14" si="3">SUM(B13:M13)</f>
        <v>18310000</v>
      </c>
      <c r="O13" s="11"/>
      <c r="P13" s="11"/>
      <c r="Q13" s="11"/>
      <c r="R13" s="11"/>
    </row>
    <row r="14" spans="1:18" x14ac:dyDescent="0.2">
      <c r="A14" s="10" t="s">
        <v>29</v>
      </c>
      <c r="B14" s="11">
        <f>ROUND(+B7*0.12,0)</f>
        <v>162000</v>
      </c>
      <c r="C14" s="11">
        <f t="shared" ref="C14:M14" si="4">ROUND(+C7*0.12,0)</f>
        <v>186000</v>
      </c>
      <c r="D14" s="11">
        <f t="shared" si="4"/>
        <v>147600</v>
      </c>
      <c r="E14" s="11">
        <f t="shared" si="4"/>
        <v>343200</v>
      </c>
      <c r="F14" s="11">
        <f t="shared" si="4"/>
        <v>210000</v>
      </c>
      <c r="G14" s="11">
        <f t="shared" si="4"/>
        <v>360000</v>
      </c>
      <c r="H14" s="11">
        <f t="shared" si="4"/>
        <v>312000</v>
      </c>
      <c r="I14" s="11">
        <f t="shared" si="4"/>
        <v>346800</v>
      </c>
      <c r="J14" s="11">
        <f t="shared" si="4"/>
        <v>720000</v>
      </c>
      <c r="K14" s="11">
        <f t="shared" si="4"/>
        <v>276000</v>
      </c>
      <c r="L14" s="11">
        <f t="shared" si="4"/>
        <v>264000</v>
      </c>
      <c r="M14" s="11">
        <f t="shared" si="4"/>
        <v>360000</v>
      </c>
      <c r="N14" s="11">
        <f t="shared" si="3"/>
        <v>3687600</v>
      </c>
      <c r="O14" s="11"/>
      <c r="P14" s="11"/>
      <c r="Q14" s="11"/>
      <c r="R14" s="11"/>
    </row>
    <row r="15" spans="1:18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7" spans="1:14" ht="13.5" thickBot="1" x14ac:dyDescent="0.25">
      <c r="A17" t="s">
        <v>30</v>
      </c>
      <c r="B17" s="13">
        <f t="shared" ref="B17:N17" si="5">SUM(B13:B15)</f>
        <v>1012000</v>
      </c>
      <c r="C17" s="13">
        <f t="shared" si="5"/>
        <v>956000</v>
      </c>
      <c r="D17" s="13">
        <f t="shared" si="5"/>
        <v>747600</v>
      </c>
      <c r="E17" s="13">
        <f t="shared" si="5"/>
        <v>1903200</v>
      </c>
      <c r="F17" s="13">
        <f t="shared" si="5"/>
        <v>1410000</v>
      </c>
      <c r="G17" s="13">
        <f t="shared" si="5"/>
        <v>2250000</v>
      </c>
      <c r="H17" s="13">
        <f t="shared" si="5"/>
        <v>1912000</v>
      </c>
      <c r="I17" s="13">
        <f t="shared" si="5"/>
        <v>1896800</v>
      </c>
      <c r="J17" s="13">
        <f t="shared" si="5"/>
        <v>4120000</v>
      </c>
      <c r="K17" s="13">
        <f t="shared" si="5"/>
        <v>1076000</v>
      </c>
      <c r="L17" s="13">
        <f t="shared" si="5"/>
        <v>1854000</v>
      </c>
      <c r="M17" s="13">
        <f t="shared" si="5"/>
        <v>2860000</v>
      </c>
      <c r="N17" s="13">
        <f t="shared" si="5"/>
        <v>21997600</v>
      </c>
    </row>
    <row r="18" spans="1:14" ht="13.5" thickTop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4"/>
    </row>
    <row r="19" spans="1:14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4"/>
    </row>
    <row r="20" spans="1:14" x14ac:dyDescent="0.2">
      <c r="A20" t="s">
        <v>32</v>
      </c>
      <c r="B20" s="11">
        <f>+B11</f>
        <v>1350000</v>
      </c>
      <c r="C20" s="11">
        <f>+C11+B20</f>
        <v>2981000</v>
      </c>
      <c r="D20" s="11">
        <f>+D11+C20</f>
        <v>4304000</v>
      </c>
      <c r="E20" s="11">
        <f>+E11+D20</f>
        <v>7237800</v>
      </c>
      <c r="F20" s="11">
        <f t="shared" ref="F20:M20" si="6">+F11+E20</f>
        <v>9159400</v>
      </c>
      <c r="G20" s="11">
        <f t="shared" si="6"/>
        <v>12264400</v>
      </c>
      <c r="H20" s="11">
        <f t="shared" si="6"/>
        <v>15044400</v>
      </c>
      <c r="I20" s="11">
        <f t="shared" si="6"/>
        <v>18090400</v>
      </c>
      <c r="J20" s="11">
        <f t="shared" si="6"/>
        <v>24263800</v>
      </c>
      <c r="K20" s="11">
        <f t="shared" si="6"/>
        <v>26923800</v>
      </c>
      <c r="L20" s="11">
        <f t="shared" si="6"/>
        <v>29261800</v>
      </c>
      <c r="M20" s="11">
        <f t="shared" si="6"/>
        <v>32393800</v>
      </c>
      <c r="N20" s="14"/>
    </row>
    <row r="21" spans="1:14" x14ac:dyDescent="0.2">
      <c r="A21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</row>
    <row r="22" spans="1:14" x14ac:dyDescent="0.2">
      <c r="A22" t="s">
        <v>28</v>
      </c>
      <c r="B22" s="16">
        <f>+B17</f>
        <v>1012000</v>
      </c>
      <c r="C22" s="16">
        <f>+C17+B22</f>
        <v>1968000</v>
      </c>
      <c r="D22" s="16">
        <f t="shared" ref="D22:M22" si="7">+D17+C22</f>
        <v>2715600</v>
      </c>
      <c r="E22" s="16">
        <f t="shared" si="7"/>
        <v>4618800</v>
      </c>
      <c r="F22" s="16">
        <f t="shared" si="7"/>
        <v>6028800</v>
      </c>
      <c r="G22" s="16">
        <f t="shared" si="7"/>
        <v>8278800</v>
      </c>
      <c r="H22" s="16">
        <f t="shared" si="7"/>
        <v>10190800</v>
      </c>
      <c r="I22" s="16">
        <f t="shared" si="7"/>
        <v>12087600</v>
      </c>
      <c r="J22" s="16">
        <f t="shared" si="7"/>
        <v>16207600</v>
      </c>
      <c r="K22" s="16">
        <f t="shared" si="7"/>
        <v>17283600</v>
      </c>
      <c r="L22" s="16">
        <f t="shared" si="7"/>
        <v>19137600</v>
      </c>
      <c r="M22" s="16">
        <f t="shared" si="7"/>
        <v>21997600</v>
      </c>
    </row>
    <row r="23" spans="1:14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x14ac:dyDescent="0.2">
      <c r="A24" t="s">
        <v>37</v>
      </c>
      <c r="B24" s="11">
        <f>+B20-B22</f>
        <v>338000</v>
      </c>
      <c r="C24" s="11">
        <f t="shared" ref="C24:L24" si="8">+C20-C22</f>
        <v>1013000</v>
      </c>
      <c r="D24" s="11">
        <f t="shared" si="8"/>
        <v>1588400</v>
      </c>
      <c r="E24" s="11">
        <f t="shared" si="8"/>
        <v>2619000</v>
      </c>
      <c r="F24" s="11">
        <f t="shared" si="8"/>
        <v>3130600</v>
      </c>
      <c r="G24" s="11">
        <f t="shared" si="8"/>
        <v>3985600</v>
      </c>
      <c r="H24" s="11">
        <f t="shared" si="8"/>
        <v>4853600</v>
      </c>
      <c r="I24" s="11">
        <f t="shared" si="8"/>
        <v>6002800</v>
      </c>
      <c r="J24" s="11">
        <f t="shared" si="8"/>
        <v>8056200</v>
      </c>
      <c r="K24" s="11">
        <f t="shared" si="8"/>
        <v>9640200</v>
      </c>
      <c r="L24" s="11">
        <f t="shared" si="8"/>
        <v>10124200</v>
      </c>
      <c r="M24" s="11">
        <f>+M20-M22</f>
        <v>10396200</v>
      </c>
    </row>
    <row r="25" spans="1:14" x14ac:dyDescent="0.2">
      <c r="A25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4" x14ac:dyDescent="0.2">
      <c r="A26" t="s">
        <v>16</v>
      </c>
      <c r="B26" s="16">
        <v>0</v>
      </c>
      <c r="C26" s="16">
        <v>0</v>
      </c>
      <c r="D26" s="16">
        <v>0</v>
      </c>
      <c r="E26" s="16">
        <v>0</v>
      </c>
      <c r="F26" s="16">
        <f>400000/8</f>
        <v>50000</v>
      </c>
      <c r="G26" s="16">
        <f>+$F$26*2</f>
        <v>100000</v>
      </c>
      <c r="H26" s="16">
        <f>+$F$26*3</f>
        <v>150000</v>
      </c>
      <c r="I26" s="16">
        <f>+$F$26*4</f>
        <v>200000</v>
      </c>
      <c r="J26" s="16">
        <f>+$F$26*5</f>
        <v>250000</v>
      </c>
      <c r="K26" s="16">
        <f>+$F$26*6</f>
        <v>300000</v>
      </c>
      <c r="L26" s="16">
        <f>+$F$26*7</f>
        <v>350000</v>
      </c>
      <c r="M26" s="16">
        <f>+$F$26*8</f>
        <v>400000</v>
      </c>
    </row>
    <row r="27" spans="1:14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">
      <c r="A28" t="s">
        <v>37</v>
      </c>
      <c r="B28" s="11">
        <f>+B24-B26</f>
        <v>338000</v>
      </c>
      <c r="C28" s="11">
        <f t="shared" ref="C28:M28" si="9">+C24-C26</f>
        <v>1013000</v>
      </c>
      <c r="D28" s="11">
        <f t="shared" si="9"/>
        <v>1588400</v>
      </c>
      <c r="E28" s="11">
        <f t="shared" si="9"/>
        <v>2619000</v>
      </c>
      <c r="F28" s="11">
        <f t="shared" si="9"/>
        <v>3080600</v>
      </c>
      <c r="G28" s="11">
        <f t="shared" si="9"/>
        <v>3885600</v>
      </c>
      <c r="H28" s="11">
        <f t="shared" si="9"/>
        <v>4703600</v>
      </c>
      <c r="I28" s="11">
        <f t="shared" si="9"/>
        <v>5802800</v>
      </c>
      <c r="J28" s="11">
        <f t="shared" si="9"/>
        <v>7806200</v>
      </c>
      <c r="K28" s="11">
        <f t="shared" si="9"/>
        <v>9340200</v>
      </c>
      <c r="L28" s="11">
        <f t="shared" si="9"/>
        <v>9774200</v>
      </c>
      <c r="M28" s="11">
        <f t="shared" si="9"/>
        <v>9996200</v>
      </c>
    </row>
    <row r="29" spans="1:14" x14ac:dyDescent="0.2">
      <c r="A29" t="s">
        <v>15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">
      <c r="A30" t="s">
        <v>17</v>
      </c>
      <c r="B30" s="16">
        <v>20000</v>
      </c>
      <c r="C30" s="16">
        <f t="shared" ref="C30:M30" si="10">+B30</f>
        <v>20000</v>
      </c>
      <c r="D30" s="16">
        <f t="shared" si="10"/>
        <v>20000</v>
      </c>
      <c r="E30" s="16">
        <f t="shared" si="10"/>
        <v>20000</v>
      </c>
      <c r="F30" s="16">
        <f t="shared" si="10"/>
        <v>20000</v>
      </c>
      <c r="G30" s="16">
        <f t="shared" si="10"/>
        <v>20000</v>
      </c>
      <c r="H30" s="16">
        <f t="shared" si="10"/>
        <v>20000</v>
      </c>
      <c r="I30" s="16">
        <f t="shared" si="10"/>
        <v>20000</v>
      </c>
      <c r="J30" s="16">
        <f t="shared" si="10"/>
        <v>20000</v>
      </c>
      <c r="K30" s="16">
        <f t="shared" si="10"/>
        <v>20000</v>
      </c>
      <c r="L30" s="16">
        <f t="shared" si="10"/>
        <v>20000</v>
      </c>
      <c r="M30" s="16">
        <f t="shared" si="10"/>
        <v>20000</v>
      </c>
    </row>
    <row r="31" spans="1:14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">
      <c r="A32" t="s">
        <v>18</v>
      </c>
      <c r="B32" s="11">
        <f t="shared" ref="B32:M32" si="11">+B28-B30</f>
        <v>318000</v>
      </c>
      <c r="C32" s="11">
        <f t="shared" si="11"/>
        <v>993000</v>
      </c>
      <c r="D32" s="11">
        <f t="shared" si="11"/>
        <v>1568400</v>
      </c>
      <c r="E32" s="11">
        <f t="shared" si="11"/>
        <v>2599000</v>
      </c>
      <c r="F32" s="11">
        <f t="shared" si="11"/>
        <v>3060600</v>
      </c>
      <c r="G32" s="11">
        <f t="shared" si="11"/>
        <v>3865600</v>
      </c>
      <c r="H32" s="11">
        <f t="shared" si="11"/>
        <v>4683600</v>
      </c>
      <c r="I32" s="11">
        <f t="shared" si="11"/>
        <v>5782800</v>
      </c>
      <c r="J32" s="11">
        <f t="shared" si="11"/>
        <v>7786200</v>
      </c>
      <c r="K32" s="11">
        <f t="shared" si="11"/>
        <v>9320200</v>
      </c>
      <c r="L32" s="11">
        <f t="shared" si="11"/>
        <v>9754200</v>
      </c>
      <c r="M32" s="11">
        <f t="shared" si="11"/>
        <v>9976200</v>
      </c>
    </row>
    <row r="33" spans="1:15" x14ac:dyDescent="0.2">
      <c r="A33" t="s">
        <v>35</v>
      </c>
      <c r="B33" s="18" t="s">
        <v>36</v>
      </c>
      <c r="C33" s="18" t="s">
        <v>36</v>
      </c>
      <c r="D33" s="18" t="s">
        <v>36</v>
      </c>
      <c r="E33" s="18" t="s">
        <v>36</v>
      </c>
      <c r="F33" s="18" t="s">
        <v>36</v>
      </c>
      <c r="G33" s="18" t="s">
        <v>36</v>
      </c>
      <c r="H33" s="18" t="s">
        <v>36</v>
      </c>
      <c r="I33" s="18" t="s">
        <v>36</v>
      </c>
      <c r="J33" s="18" t="s">
        <v>36</v>
      </c>
      <c r="K33" s="18" t="s">
        <v>36</v>
      </c>
      <c r="L33" s="18" t="s">
        <v>36</v>
      </c>
      <c r="M33" s="18" t="s">
        <v>36</v>
      </c>
    </row>
    <row r="34" spans="1:15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2">
      <c r="A35" t="s">
        <v>20</v>
      </c>
      <c r="B35" s="11">
        <f>+B70</f>
        <v>101524.23440000002</v>
      </c>
      <c r="C35" s="11">
        <f t="shared" ref="C35:M35" si="12">+C70</f>
        <v>329358.45649999997</v>
      </c>
      <c r="D35" s="11">
        <f t="shared" si="12"/>
        <v>521652.68649999995</v>
      </c>
      <c r="E35" s="11">
        <f t="shared" si="12"/>
        <v>873266.91650000005</v>
      </c>
      <c r="F35" s="11">
        <f t="shared" si="12"/>
        <v>1025731.1465</v>
      </c>
      <c r="G35" s="11">
        <f t="shared" si="12"/>
        <v>1298385.3765</v>
      </c>
      <c r="H35" s="11">
        <f t="shared" si="12"/>
        <v>1575589.6065</v>
      </c>
      <c r="I35" s="11">
        <f t="shared" si="12"/>
        <v>1951213.8364999997</v>
      </c>
      <c r="J35" s="11">
        <f t="shared" si="12"/>
        <v>2643308.0664999997</v>
      </c>
      <c r="K35" s="11">
        <f t="shared" si="12"/>
        <v>3171112.2965000002</v>
      </c>
      <c r="L35" s="11">
        <f t="shared" si="12"/>
        <v>3313916.5264999997</v>
      </c>
      <c r="M35" s="11">
        <f t="shared" si="12"/>
        <v>3382520.8064999999</v>
      </c>
      <c r="N35" s="11"/>
      <c r="O35" s="11"/>
    </row>
    <row r="36" spans="1:15" x14ac:dyDescent="0.2">
      <c r="A36" t="s">
        <v>15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5" x14ac:dyDescent="0.2">
      <c r="A37" t="s">
        <v>21</v>
      </c>
      <c r="B37" s="11">
        <v>0</v>
      </c>
      <c r="C37" s="11">
        <f>+B37+B40</f>
        <v>99774.234400000016</v>
      </c>
      <c r="D37" s="11">
        <f t="shared" ref="D37:M37" si="13">+C37+C40</f>
        <v>326383.45649999997</v>
      </c>
      <c r="E37" s="11">
        <f t="shared" si="13"/>
        <v>517190.68649999995</v>
      </c>
      <c r="F37" s="11">
        <f>+E37+E40</f>
        <v>867465.91650000005</v>
      </c>
      <c r="G37" s="11">
        <f t="shared" si="13"/>
        <v>1019640.1465</v>
      </c>
      <c r="H37" s="11">
        <f t="shared" si="13"/>
        <v>1291685.3765</v>
      </c>
      <c r="I37" s="11">
        <f t="shared" si="13"/>
        <v>1566879.6065</v>
      </c>
      <c r="J37" s="11">
        <f t="shared" si="13"/>
        <v>1942067.8364999997</v>
      </c>
      <c r="K37" s="11">
        <f t="shared" si="13"/>
        <v>2633248.0664999997</v>
      </c>
      <c r="L37" s="11">
        <f t="shared" si="13"/>
        <v>3160549.2965000002</v>
      </c>
      <c r="M37" s="11">
        <f t="shared" si="13"/>
        <v>3302296.5264999997</v>
      </c>
    </row>
    <row r="38" spans="1:15" x14ac:dyDescent="0.2">
      <c r="A38" t="s">
        <v>22</v>
      </c>
      <c r="B38" s="16">
        <v>1750</v>
      </c>
      <c r="C38" s="16">
        <v>2975</v>
      </c>
      <c r="D38" s="16">
        <v>4462</v>
      </c>
      <c r="E38" s="16">
        <v>5801</v>
      </c>
      <c r="F38" s="16">
        <v>6091</v>
      </c>
      <c r="G38" s="16">
        <v>6700</v>
      </c>
      <c r="H38" s="16">
        <v>8710</v>
      </c>
      <c r="I38" s="16">
        <v>9146</v>
      </c>
      <c r="J38" s="16">
        <v>10060</v>
      </c>
      <c r="K38" s="16">
        <v>10563</v>
      </c>
      <c r="L38" s="16">
        <v>11620</v>
      </c>
      <c r="M38" s="16">
        <v>12782</v>
      </c>
      <c r="N38" s="11"/>
    </row>
    <row r="39" spans="1:15" x14ac:dyDescent="0.2">
      <c r="A39" t="s">
        <v>15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5" x14ac:dyDescent="0.2">
      <c r="A40" t="s">
        <v>23</v>
      </c>
      <c r="B40" s="14">
        <f>+B35-B37-B38</f>
        <v>99774.234400000016</v>
      </c>
      <c r="C40" s="14">
        <f t="shared" ref="C40:M40" si="14">+C35-C37-C38</f>
        <v>226609.22209999996</v>
      </c>
      <c r="D40" s="14">
        <f t="shared" si="14"/>
        <v>190807.22999999998</v>
      </c>
      <c r="E40" s="14">
        <f t="shared" si="14"/>
        <v>350275.2300000001</v>
      </c>
      <c r="F40" s="14">
        <f t="shared" si="14"/>
        <v>152174.22999999998</v>
      </c>
      <c r="G40" s="14">
        <f t="shared" si="14"/>
        <v>272045.23</v>
      </c>
      <c r="H40" s="14">
        <f t="shared" si="14"/>
        <v>275194.23</v>
      </c>
      <c r="I40" s="14">
        <f t="shared" si="14"/>
        <v>375188.22999999975</v>
      </c>
      <c r="J40" s="14">
        <f t="shared" si="14"/>
        <v>691180.23</v>
      </c>
      <c r="K40" s="14">
        <f t="shared" si="14"/>
        <v>527301.23000000045</v>
      </c>
      <c r="L40" s="14">
        <f t="shared" si="14"/>
        <v>141747.22999999952</v>
      </c>
      <c r="M40" s="14">
        <f t="shared" si="14"/>
        <v>67442.280000000261</v>
      </c>
      <c r="N40" s="14"/>
    </row>
    <row r="41" spans="1:15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5" x14ac:dyDescent="0.2">
      <c r="A42" t="s">
        <v>33</v>
      </c>
      <c r="B42" s="16">
        <f>+B54</f>
        <v>81000</v>
      </c>
      <c r="C42" s="16">
        <f>+B56+C54</f>
        <v>93000</v>
      </c>
      <c r="D42" s="16">
        <f t="shared" ref="D42:L42" si="15">+C56+D54</f>
        <v>73800</v>
      </c>
      <c r="E42" s="16">
        <f t="shared" si="15"/>
        <v>171600</v>
      </c>
      <c r="F42" s="16">
        <f t="shared" si="15"/>
        <v>105000</v>
      </c>
      <c r="G42" s="16">
        <f t="shared" si="15"/>
        <v>180000</v>
      </c>
      <c r="H42" s="16">
        <f t="shared" si="15"/>
        <v>156000</v>
      </c>
      <c r="I42" s="16">
        <f t="shared" si="15"/>
        <v>173400</v>
      </c>
      <c r="J42" s="16">
        <f t="shared" si="15"/>
        <v>360000</v>
      </c>
      <c r="K42" s="16">
        <f t="shared" si="15"/>
        <v>138000</v>
      </c>
      <c r="L42" s="16">
        <f t="shared" si="15"/>
        <v>132000</v>
      </c>
      <c r="M42" s="16">
        <f>+M40</f>
        <v>67442.280000000261</v>
      </c>
      <c r="N42" s="11">
        <f>SUM(B42:M42)</f>
        <v>1731242.2800000003</v>
      </c>
    </row>
    <row r="43" spans="1:15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5" x14ac:dyDescent="0.2">
      <c r="A44" t="s">
        <v>23</v>
      </c>
      <c r="B44" s="14">
        <f>+B40-B42</f>
        <v>18774.234400000016</v>
      </c>
      <c r="C44" s="14">
        <f t="shared" ref="C44:M44" si="16">+C40-C42</f>
        <v>133609.22209999996</v>
      </c>
      <c r="D44" s="14">
        <f t="shared" si="16"/>
        <v>117007.22999999998</v>
      </c>
      <c r="E44" s="14">
        <f t="shared" si="16"/>
        <v>178675.2300000001</v>
      </c>
      <c r="F44" s="14">
        <f t="shared" si="16"/>
        <v>47174.229999999981</v>
      </c>
      <c r="G44" s="14">
        <f t="shared" si="16"/>
        <v>92045.229999999981</v>
      </c>
      <c r="H44" s="14">
        <f t="shared" si="16"/>
        <v>119194.22999999998</v>
      </c>
      <c r="I44" s="14">
        <f t="shared" si="16"/>
        <v>201788.22999999975</v>
      </c>
      <c r="J44" s="14">
        <f t="shared" si="16"/>
        <v>331180.23</v>
      </c>
      <c r="K44" s="14">
        <f t="shared" si="16"/>
        <v>389301.23000000045</v>
      </c>
      <c r="L44" s="14">
        <f t="shared" si="16"/>
        <v>9747.2299999995157</v>
      </c>
      <c r="M44" s="14">
        <f t="shared" si="16"/>
        <v>0</v>
      </c>
      <c r="N44" s="14"/>
    </row>
    <row r="45" spans="1:15" ht="13.5" thickBot="1" x14ac:dyDescent="0.25">
      <c r="A45" t="s">
        <v>24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1"/>
    </row>
    <row r="46" spans="1:15" ht="13.5" thickTop="1" x14ac:dyDescent="0.2"/>
    <row r="48" spans="1:15" x14ac:dyDescent="0.2">
      <c r="A48" s="1" t="s">
        <v>64</v>
      </c>
    </row>
    <row r="50" spans="1:14" x14ac:dyDescent="0.2">
      <c r="A50" t="s">
        <v>65</v>
      </c>
      <c r="B50" s="15">
        <f>+B14</f>
        <v>162000</v>
      </c>
      <c r="C50" s="15">
        <f t="shared" ref="C50:M50" si="17">+C14</f>
        <v>186000</v>
      </c>
      <c r="D50" s="15">
        <f t="shared" si="17"/>
        <v>147600</v>
      </c>
      <c r="E50" s="15">
        <f t="shared" si="17"/>
        <v>343200</v>
      </c>
      <c r="F50" s="15">
        <f t="shared" si="17"/>
        <v>210000</v>
      </c>
      <c r="G50" s="15">
        <f t="shared" si="17"/>
        <v>360000</v>
      </c>
      <c r="H50" s="15">
        <f t="shared" si="17"/>
        <v>312000</v>
      </c>
      <c r="I50" s="15">
        <f t="shared" si="17"/>
        <v>346800</v>
      </c>
      <c r="J50" s="15">
        <f t="shared" si="17"/>
        <v>720000</v>
      </c>
      <c r="K50" s="15">
        <f t="shared" si="17"/>
        <v>276000</v>
      </c>
      <c r="L50" s="15">
        <f t="shared" si="17"/>
        <v>264000</v>
      </c>
      <c r="M50" s="15">
        <f t="shared" si="17"/>
        <v>360000</v>
      </c>
    </row>
    <row r="51" spans="1:14" x14ac:dyDescent="0.2">
      <c r="A51" t="s">
        <v>58</v>
      </c>
      <c r="B51" s="11"/>
    </row>
    <row r="52" spans="1:14" x14ac:dyDescent="0.2">
      <c r="A52" t="s">
        <v>66</v>
      </c>
      <c r="B52" s="25">
        <v>0.5</v>
      </c>
      <c r="C52" s="25">
        <v>0.5</v>
      </c>
      <c r="D52" s="25">
        <v>0.5</v>
      </c>
      <c r="E52" s="25">
        <v>0.5</v>
      </c>
      <c r="F52" s="25">
        <v>0.5</v>
      </c>
      <c r="G52" s="25">
        <v>0.5</v>
      </c>
      <c r="H52" s="25">
        <v>0.5</v>
      </c>
      <c r="I52" s="25">
        <v>0.5</v>
      </c>
      <c r="J52" s="25">
        <v>0.5</v>
      </c>
      <c r="K52" s="25">
        <v>0.5</v>
      </c>
      <c r="L52" s="25">
        <v>0.5</v>
      </c>
      <c r="M52" s="25">
        <v>0.5</v>
      </c>
    </row>
    <row r="53" spans="1:14" x14ac:dyDescent="0.2">
      <c r="B53" s="11"/>
    </row>
    <row r="54" spans="1:14" ht="13.5" thickBot="1" x14ac:dyDescent="0.25">
      <c r="A54" t="s">
        <v>33</v>
      </c>
      <c r="B54" s="24">
        <f>+B50*B52</f>
        <v>81000</v>
      </c>
      <c r="C54" s="24">
        <f t="shared" ref="C54:M54" si="18">+C50*C52</f>
        <v>93000</v>
      </c>
      <c r="D54" s="24">
        <f t="shared" si="18"/>
        <v>73800</v>
      </c>
      <c r="E54" s="24">
        <f t="shared" si="18"/>
        <v>171600</v>
      </c>
      <c r="F54" s="24">
        <f t="shared" si="18"/>
        <v>105000</v>
      </c>
      <c r="G54" s="24">
        <f t="shared" si="18"/>
        <v>180000</v>
      </c>
      <c r="H54" s="24">
        <f t="shared" si="18"/>
        <v>156000</v>
      </c>
      <c r="I54" s="24">
        <f t="shared" si="18"/>
        <v>173400</v>
      </c>
      <c r="J54" s="24">
        <f t="shared" si="18"/>
        <v>360000</v>
      </c>
      <c r="K54" s="24">
        <f t="shared" si="18"/>
        <v>138000</v>
      </c>
      <c r="L54" s="24">
        <f t="shared" si="18"/>
        <v>132000</v>
      </c>
      <c r="M54" s="24">
        <f t="shared" si="18"/>
        <v>180000</v>
      </c>
      <c r="N54" s="11">
        <f>SUM(B54:M54)</f>
        <v>1843800</v>
      </c>
    </row>
    <row r="55" spans="1:14" ht="13.5" thickTop="1" x14ac:dyDescent="0.2">
      <c r="B55" s="27">
        <f>+B54</f>
        <v>81000</v>
      </c>
      <c r="C55" s="27">
        <f>+B54+C54</f>
        <v>174000</v>
      </c>
      <c r="D55" s="27">
        <f>+D54+C55</f>
        <v>247800</v>
      </c>
      <c r="E55" s="27">
        <f t="shared" ref="E55:M55" si="19">+E54+D55</f>
        <v>419400</v>
      </c>
      <c r="F55" s="27">
        <f t="shared" si="19"/>
        <v>524400</v>
      </c>
      <c r="G55" s="27">
        <f t="shared" si="19"/>
        <v>704400</v>
      </c>
      <c r="H55" s="27">
        <f t="shared" si="19"/>
        <v>860400</v>
      </c>
      <c r="I55" s="27">
        <f t="shared" si="19"/>
        <v>1033800</v>
      </c>
      <c r="J55" s="27">
        <f t="shared" si="19"/>
        <v>1393800</v>
      </c>
      <c r="K55" s="27">
        <f t="shared" si="19"/>
        <v>1531800</v>
      </c>
      <c r="L55" s="27">
        <f t="shared" si="19"/>
        <v>1663800</v>
      </c>
      <c r="M55" s="27">
        <f t="shared" si="19"/>
        <v>1843800</v>
      </c>
    </row>
    <row r="56" spans="1:14" ht="13.5" thickBot="1" x14ac:dyDescent="0.25">
      <c r="A56" s="21" t="s">
        <v>62</v>
      </c>
      <c r="B56" s="24">
        <f>+B54-B42</f>
        <v>0</v>
      </c>
      <c r="C56" s="24">
        <f>+B56+C54-C42</f>
        <v>0</v>
      </c>
      <c r="D56" s="24">
        <f>+C56+D54-D42</f>
        <v>0</v>
      </c>
      <c r="E56" s="24">
        <f>+D56+E54-E42</f>
        <v>0</v>
      </c>
      <c r="F56" s="24">
        <f t="shared" ref="F56:M56" si="20">+E56+F54-F42</f>
        <v>0</v>
      </c>
      <c r="G56" s="24">
        <f t="shared" si="20"/>
        <v>0</v>
      </c>
      <c r="H56" s="24">
        <f t="shared" si="20"/>
        <v>0</v>
      </c>
      <c r="I56" s="24">
        <f t="shared" si="20"/>
        <v>0</v>
      </c>
      <c r="J56" s="24">
        <f t="shared" si="20"/>
        <v>0</v>
      </c>
      <c r="K56" s="24">
        <f t="shared" si="20"/>
        <v>0</v>
      </c>
      <c r="L56" s="24">
        <f t="shared" si="20"/>
        <v>0</v>
      </c>
      <c r="M56" s="24">
        <f t="shared" si="20"/>
        <v>112557.71999999974</v>
      </c>
      <c r="N56" s="11"/>
    </row>
    <row r="57" spans="1:14" ht="13.5" thickTop="1" x14ac:dyDescent="0.2"/>
    <row r="61" spans="1:14" x14ac:dyDescent="0.2">
      <c r="A61" t="s">
        <v>39</v>
      </c>
      <c r="B61" s="11">
        <f t="shared" ref="B61:M61" si="21">+B32</f>
        <v>318000</v>
      </c>
      <c r="C61" s="11">
        <f t="shared" si="21"/>
        <v>993000</v>
      </c>
      <c r="D61" s="11">
        <f t="shared" si="21"/>
        <v>1568400</v>
      </c>
      <c r="E61" s="11">
        <f t="shared" si="21"/>
        <v>2599000</v>
      </c>
      <c r="F61" s="11">
        <f t="shared" si="21"/>
        <v>3060600</v>
      </c>
      <c r="G61" s="11">
        <f t="shared" si="21"/>
        <v>3865600</v>
      </c>
      <c r="H61" s="11">
        <f t="shared" si="21"/>
        <v>4683600</v>
      </c>
      <c r="I61" s="11">
        <f t="shared" si="21"/>
        <v>5782800</v>
      </c>
      <c r="J61" s="11">
        <f t="shared" si="21"/>
        <v>7786200</v>
      </c>
      <c r="K61" s="11">
        <f t="shared" si="21"/>
        <v>9320200</v>
      </c>
      <c r="L61" s="11">
        <f t="shared" si="21"/>
        <v>9754200</v>
      </c>
      <c r="M61" s="11">
        <f t="shared" si="21"/>
        <v>9976200</v>
      </c>
    </row>
    <row r="62" spans="1:14" x14ac:dyDescent="0.2">
      <c r="A62" t="s">
        <v>40</v>
      </c>
      <c r="B62" s="16">
        <v>83333.34</v>
      </c>
      <c r="C62" s="16">
        <v>500000.01</v>
      </c>
      <c r="D62" s="16">
        <v>750000.01</v>
      </c>
      <c r="E62" s="16">
        <v>1000000.01</v>
      </c>
      <c r="F62" s="16">
        <v>1250000.01</v>
      </c>
      <c r="G62" s="16">
        <v>1500000.01</v>
      </c>
      <c r="H62" s="16">
        <v>1750000.01</v>
      </c>
      <c r="I62" s="16">
        <v>2000000.01</v>
      </c>
      <c r="J62" s="16">
        <v>2250000.0099999998</v>
      </c>
      <c r="K62" s="16">
        <v>2500000.0099999998</v>
      </c>
      <c r="L62" s="16">
        <v>2750000.01</v>
      </c>
      <c r="M62" s="16">
        <v>3000000.01</v>
      </c>
    </row>
    <row r="63" spans="1:14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4" x14ac:dyDescent="0.2">
      <c r="A64" t="s">
        <v>41</v>
      </c>
      <c r="B64" s="11">
        <f>+B61-B62</f>
        <v>234666.66</v>
      </c>
      <c r="C64" s="11">
        <f t="shared" ref="C64:M64" si="22">+C61-C62</f>
        <v>492999.99</v>
      </c>
      <c r="D64" s="11">
        <f t="shared" si="22"/>
        <v>818399.99</v>
      </c>
      <c r="E64" s="11">
        <f t="shared" si="22"/>
        <v>1598999.99</v>
      </c>
      <c r="F64" s="11">
        <f t="shared" si="22"/>
        <v>1810599.99</v>
      </c>
      <c r="G64" s="11">
        <f t="shared" si="22"/>
        <v>2365599.9900000002</v>
      </c>
      <c r="H64" s="11">
        <f t="shared" si="22"/>
        <v>2933599.99</v>
      </c>
      <c r="I64" s="11">
        <f t="shared" si="22"/>
        <v>3782799.99</v>
      </c>
      <c r="J64" s="11">
        <f t="shared" si="22"/>
        <v>5536199.9900000002</v>
      </c>
      <c r="K64" s="11">
        <f t="shared" si="22"/>
        <v>6820199.9900000002</v>
      </c>
      <c r="L64" s="11">
        <f t="shared" si="22"/>
        <v>7004199.9900000002</v>
      </c>
      <c r="M64" s="11">
        <f t="shared" si="22"/>
        <v>6976199.9900000002</v>
      </c>
    </row>
    <row r="65" spans="1:13" x14ac:dyDescent="0.2">
      <c r="A65" t="s">
        <v>38</v>
      </c>
      <c r="B65" s="20">
        <v>0.34</v>
      </c>
      <c r="C65" s="20">
        <v>0.35</v>
      </c>
      <c r="D65" s="20">
        <v>0.35</v>
      </c>
      <c r="E65" s="20">
        <v>0.35</v>
      </c>
      <c r="F65" s="20">
        <v>0.35</v>
      </c>
      <c r="G65" s="20">
        <v>0.35</v>
      </c>
      <c r="H65" s="20">
        <v>0.35</v>
      </c>
      <c r="I65" s="20">
        <v>0.35</v>
      </c>
      <c r="J65" s="20">
        <v>0.35</v>
      </c>
      <c r="K65" s="20">
        <v>0.35</v>
      </c>
      <c r="L65" s="20">
        <v>0.35</v>
      </c>
      <c r="M65" s="20">
        <v>0.35</v>
      </c>
    </row>
    <row r="66" spans="1:13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x14ac:dyDescent="0.2">
      <c r="A67" t="s">
        <v>42</v>
      </c>
      <c r="B67" s="11">
        <f>+B64*B65</f>
        <v>79786.664400000009</v>
      </c>
      <c r="C67" s="11">
        <f t="shared" ref="C67:M67" si="23">+C64*C65</f>
        <v>172549.99649999998</v>
      </c>
      <c r="D67" s="11">
        <f t="shared" si="23"/>
        <v>286439.99649999995</v>
      </c>
      <c r="E67" s="11">
        <f t="shared" si="23"/>
        <v>559649.99650000001</v>
      </c>
      <c r="F67" s="11">
        <f t="shared" si="23"/>
        <v>633709.99650000001</v>
      </c>
      <c r="G67" s="11">
        <f t="shared" si="23"/>
        <v>827959.99650000001</v>
      </c>
      <c r="H67" s="11">
        <f t="shared" si="23"/>
        <v>1026759.9965</v>
      </c>
      <c r="I67" s="11">
        <f t="shared" si="23"/>
        <v>1323979.9964999999</v>
      </c>
      <c r="J67" s="11">
        <f t="shared" si="23"/>
        <v>1937669.9964999999</v>
      </c>
      <c r="K67" s="11">
        <f t="shared" si="23"/>
        <v>2387069.9964999999</v>
      </c>
      <c r="L67" s="11">
        <f t="shared" si="23"/>
        <v>2451469.9964999999</v>
      </c>
      <c r="M67" s="11">
        <f t="shared" si="23"/>
        <v>2441669.9964999999</v>
      </c>
    </row>
    <row r="68" spans="1:13" x14ac:dyDescent="0.2">
      <c r="A68" t="s">
        <v>43</v>
      </c>
      <c r="B68" s="16">
        <v>21737.57</v>
      </c>
      <c r="C68" s="16">
        <v>156808.46</v>
      </c>
      <c r="D68" s="16">
        <v>235212.69</v>
      </c>
      <c r="E68" s="16">
        <v>313616.92</v>
      </c>
      <c r="F68" s="16">
        <v>392021.15</v>
      </c>
      <c r="G68" s="16">
        <v>470425.38</v>
      </c>
      <c r="H68" s="16">
        <v>548829.61</v>
      </c>
      <c r="I68" s="16">
        <v>627233.84</v>
      </c>
      <c r="J68" s="16">
        <v>705638.07</v>
      </c>
      <c r="K68" s="16">
        <v>784042.3</v>
      </c>
      <c r="L68" s="16">
        <v>862446.53</v>
      </c>
      <c r="M68" s="16">
        <v>940850.81</v>
      </c>
    </row>
    <row r="69" spans="1:13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2">
      <c r="A70" t="s">
        <v>44</v>
      </c>
      <c r="B70" s="16">
        <f>+B67+B68</f>
        <v>101524.23440000002</v>
      </c>
      <c r="C70" s="16">
        <f t="shared" ref="C70:M70" si="24">+C67+C68</f>
        <v>329358.45649999997</v>
      </c>
      <c r="D70" s="16">
        <f t="shared" si="24"/>
        <v>521652.68649999995</v>
      </c>
      <c r="E70" s="16">
        <f t="shared" si="24"/>
        <v>873266.91650000005</v>
      </c>
      <c r="F70" s="16">
        <f t="shared" si="24"/>
        <v>1025731.1465</v>
      </c>
      <c r="G70" s="16">
        <f t="shared" si="24"/>
        <v>1298385.3765</v>
      </c>
      <c r="H70" s="16">
        <f t="shared" si="24"/>
        <v>1575589.6065</v>
      </c>
      <c r="I70" s="16">
        <f t="shared" si="24"/>
        <v>1951213.8364999997</v>
      </c>
      <c r="J70" s="16">
        <f t="shared" si="24"/>
        <v>2643308.0664999997</v>
      </c>
      <c r="K70" s="16">
        <f t="shared" si="24"/>
        <v>3171112.2965000002</v>
      </c>
      <c r="L70" s="16">
        <f t="shared" si="24"/>
        <v>3313916.5264999997</v>
      </c>
      <c r="M70" s="16">
        <f t="shared" si="24"/>
        <v>3382520.8064999999</v>
      </c>
    </row>
  </sheetData>
  <printOptions horizontalCentered="1"/>
  <pageMargins left="0.15748031496062992" right="0.15748031496062992" top="0.59055118110236227" bottom="0.35433070866141736" header="0.51181102362204722" footer="0.31496062992125984"/>
  <pageSetup scale="80" orientation="landscape" r:id="rId1"/>
  <headerFooter alignWithMargins="0"/>
  <rowBreaks count="1" manualBreakCount="1">
    <brk id="47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R78"/>
  <sheetViews>
    <sheetView tabSelected="1" zoomScaleNormal="100" workbookViewId="0">
      <pane xSplit="1" ySplit="5" topLeftCell="B6" activePane="bottomRight" state="frozen"/>
      <selection activeCell="I37" sqref="I37"/>
      <selection pane="topRight" activeCell="I37" sqref="I37"/>
      <selection pane="bottomLeft" activeCell="I37" sqref="I37"/>
      <selection pane="bottomRight" activeCell="B27" sqref="B27"/>
    </sheetView>
  </sheetViews>
  <sheetFormatPr baseColWidth="10" defaultColWidth="9.140625" defaultRowHeight="12.75" x14ac:dyDescent="0.2"/>
  <cols>
    <col min="1" max="1" width="30.5703125" customWidth="1"/>
    <col min="2" max="14" width="10.42578125" customWidth="1"/>
  </cols>
  <sheetData>
    <row r="1" spans="1:18" x14ac:dyDescent="0.2">
      <c r="A1" s="1" t="s">
        <v>70</v>
      </c>
      <c r="H1" s="1"/>
    </row>
    <row r="2" spans="1:18" x14ac:dyDescent="0.2">
      <c r="A2" s="1" t="s">
        <v>25</v>
      </c>
      <c r="E2" s="1" t="s">
        <v>71</v>
      </c>
    </row>
    <row r="4" spans="1:18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/>
    </row>
    <row r="5" spans="1:18" x14ac:dyDescent="0.2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8" t="s">
        <v>13</v>
      </c>
      <c r="N5" s="9"/>
    </row>
    <row r="7" spans="1:18" ht="25.5" x14ac:dyDescent="0.2">
      <c r="A7" s="10" t="s">
        <v>26</v>
      </c>
      <c r="B7" s="11">
        <v>1200000</v>
      </c>
      <c r="C7" s="11">
        <v>1500000</v>
      </c>
      <c r="D7" s="11">
        <v>1000000</v>
      </c>
      <c r="E7" s="11">
        <v>2900000</v>
      </c>
      <c r="F7" s="11">
        <v>1650000</v>
      </c>
      <c r="G7" s="11">
        <v>2980000</v>
      </c>
      <c r="H7" s="11">
        <v>2500000</v>
      </c>
      <c r="I7" s="11">
        <v>2870000</v>
      </c>
      <c r="J7" s="11">
        <v>5000000</v>
      </c>
      <c r="K7" s="11">
        <v>1100000</v>
      </c>
      <c r="L7" s="11">
        <v>2500000</v>
      </c>
      <c r="M7" s="11">
        <v>3800000</v>
      </c>
      <c r="N7" s="11">
        <f t="shared" ref="N7:N8" si="0">SUM(B7:M7)</f>
        <v>29000000</v>
      </c>
      <c r="O7" s="11"/>
      <c r="P7" s="11"/>
      <c r="Q7" s="11"/>
      <c r="R7" s="11"/>
    </row>
    <row r="8" spans="1:18" x14ac:dyDescent="0.2">
      <c r="A8" s="10" t="s">
        <v>27</v>
      </c>
      <c r="B8" s="11">
        <v>0</v>
      </c>
      <c r="C8" s="11">
        <f>+B42+B75</f>
        <v>42150</v>
      </c>
      <c r="D8" s="11">
        <f t="shared" ref="D8:M8" si="1">+C42</f>
        <v>119850</v>
      </c>
      <c r="E8" s="11">
        <f t="shared" si="1"/>
        <v>60000</v>
      </c>
      <c r="F8" s="11">
        <f t="shared" si="1"/>
        <v>174000</v>
      </c>
      <c r="G8" s="11">
        <f t="shared" si="1"/>
        <v>99000</v>
      </c>
      <c r="H8" s="11">
        <f t="shared" si="1"/>
        <v>178800</v>
      </c>
      <c r="I8" s="11">
        <f t="shared" si="1"/>
        <v>150000</v>
      </c>
      <c r="J8" s="11">
        <f t="shared" si="1"/>
        <v>172200</v>
      </c>
      <c r="K8" s="11">
        <f t="shared" si="1"/>
        <v>300000</v>
      </c>
      <c r="L8" s="11">
        <f t="shared" si="1"/>
        <v>66000</v>
      </c>
      <c r="M8" s="11">
        <f t="shared" si="1"/>
        <v>150000</v>
      </c>
      <c r="N8" s="11">
        <f t="shared" si="0"/>
        <v>1512000</v>
      </c>
      <c r="O8" s="11"/>
      <c r="P8" s="11"/>
      <c r="Q8" s="11"/>
      <c r="R8" s="11"/>
    </row>
    <row r="9" spans="1:18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1" spans="1:18" ht="13.5" thickBot="1" x14ac:dyDescent="0.25">
      <c r="A11" t="s">
        <v>31</v>
      </c>
      <c r="B11" s="13">
        <f t="shared" ref="B11:N11" si="2">SUM(B7:B9)</f>
        <v>1200000</v>
      </c>
      <c r="C11" s="13">
        <f t="shared" si="2"/>
        <v>1542150</v>
      </c>
      <c r="D11" s="13">
        <f t="shared" si="2"/>
        <v>1119850</v>
      </c>
      <c r="E11" s="13">
        <f t="shared" si="2"/>
        <v>2960000</v>
      </c>
      <c r="F11" s="13">
        <f t="shared" si="2"/>
        <v>1824000</v>
      </c>
      <c r="G11" s="13">
        <f t="shared" si="2"/>
        <v>3079000</v>
      </c>
      <c r="H11" s="13">
        <f t="shared" si="2"/>
        <v>2678800</v>
      </c>
      <c r="I11" s="13">
        <f t="shared" si="2"/>
        <v>3020000</v>
      </c>
      <c r="J11" s="13">
        <f t="shared" si="2"/>
        <v>5172200</v>
      </c>
      <c r="K11" s="13">
        <f t="shared" si="2"/>
        <v>1400000</v>
      </c>
      <c r="L11" s="13">
        <f t="shared" si="2"/>
        <v>2566000</v>
      </c>
      <c r="M11" s="13">
        <f t="shared" si="2"/>
        <v>3950000</v>
      </c>
      <c r="N11" s="13">
        <f t="shared" si="2"/>
        <v>30512000</v>
      </c>
    </row>
    <row r="12" spans="1:18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4"/>
    </row>
    <row r="13" spans="1:18" x14ac:dyDescent="0.2">
      <c r="A13" s="10" t="s">
        <v>28</v>
      </c>
      <c r="B13" s="11">
        <v>850000</v>
      </c>
      <c r="C13" s="11">
        <v>770000</v>
      </c>
      <c r="D13" s="11">
        <v>600000</v>
      </c>
      <c r="E13" s="11">
        <v>1560000</v>
      </c>
      <c r="F13" s="11">
        <v>1000000</v>
      </c>
      <c r="G13" s="11">
        <v>1190000</v>
      </c>
      <c r="H13" s="11">
        <v>1600000</v>
      </c>
      <c r="I13" s="11">
        <v>1550000</v>
      </c>
      <c r="J13" s="11">
        <v>3100000</v>
      </c>
      <c r="K13" s="11">
        <v>800000</v>
      </c>
      <c r="L13" s="11">
        <v>1390000</v>
      </c>
      <c r="M13" s="11">
        <v>2200000</v>
      </c>
      <c r="N13" s="11">
        <f t="shared" ref="N13" si="3">SUM(B13:M13)</f>
        <v>16610000</v>
      </c>
      <c r="O13" s="11"/>
      <c r="P13" s="11"/>
      <c r="Q13" s="11"/>
      <c r="R13" s="11"/>
    </row>
    <row r="14" spans="1:18" x14ac:dyDescent="0.2">
      <c r="A14" s="10" t="s">
        <v>29</v>
      </c>
      <c r="B14" s="11">
        <f>ROUND(+B7*0.12,0)</f>
        <v>144000</v>
      </c>
      <c r="C14" s="11">
        <f t="shared" ref="C14:M14" si="4">ROUND(+C7*0.12,0)</f>
        <v>180000</v>
      </c>
      <c r="D14" s="11">
        <f t="shared" si="4"/>
        <v>120000</v>
      </c>
      <c r="E14" s="11">
        <f t="shared" si="4"/>
        <v>348000</v>
      </c>
      <c r="F14" s="11">
        <f t="shared" si="4"/>
        <v>198000</v>
      </c>
      <c r="G14" s="11">
        <f t="shared" si="4"/>
        <v>357600</v>
      </c>
      <c r="H14" s="11">
        <f t="shared" si="4"/>
        <v>300000</v>
      </c>
      <c r="I14" s="11">
        <f t="shared" si="4"/>
        <v>344400</v>
      </c>
      <c r="J14" s="11">
        <f t="shared" si="4"/>
        <v>600000</v>
      </c>
      <c r="K14" s="11">
        <f t="shared" si="4"/>
        <v>132000</v>
      </c>
      <c r="L14" s="11">
        <f t="shared" si="4"/>
        <v>300000</v>
      </c>
      <c r="M14" s="11">
        <f t="shared" si="4"/>
        <v>456000</v>
      </c>
      <c r="N14" s="11">
        <f>SUM(B14:M14)</f>
        <v>3480000</v>
      </c>
      <c r="O14" s="11"/>
      <c r="P14" s="11"/>
      <c r="Q14" s="11"/>
      <c r="R14" s="11"/>
    </row>
    <row r="15" spans="1:18" ht="25.5" x14ac:dyDescent="0.2">
      <c r="A15" s="22" t="s">
        <v>46</v>
      </c>
      <c r="B15" s="16">
        <f>+B50</f>
        <v>85000</v>
      </c>
      <c r="C15" s="16">
        <f t="shared" ref="C15:M15" si="5">+C50</f>
        <v>77000</v>
      </c>
      <c r="D15" s="16">
        <f t="shared" si="5"/>
        <v>60000</v>
      </c>
      <c r="E15" s="16">
        <f t="shared" si="5"/>
        <v>156000</v>
      </c>
      <c r="F15" s="16">
        <f t="shared" si="5"/>
        <v>100000</v>
      </c>
      <c r="G15" s="16">
        <f t="shared" si="5"/>
        <v>119000</v>
      </c>
      <c r="H15" s="16">
        <f t="shared" si="5"/>
        <v>160000</v>
      </c>
      <c r="I15" s="16">
        <f t="shared" si="5"/>
        <v>155000</v>
      </c>
      <c r="J15" s="16">
        <f t="shared" si="5"/>
        <v>310000</v>
      </c>
      <c r="K15" s="16">
        <f t="shared" si="5"/>
        <v>80000</v>
      </c>
      <c r="L15" s="16">
        <f t="shared" si="5"/>
        <v>139000</v>
      </c>
      <c r="M15" s="16">
        <f t="shared" si="5"/>
        <v>220000</v>
      </c>
      <c r="N15" s="16">
        <f>SUM(B15:M15)</f>
        <v>1661000</v>
      </c>
    </row>
    <row r="17" spans="1:14" ht="13.5" thickBot="1" x14ac:dyDescent="0.25">
      <c r="A17" t="s">
        <v>30</v>
      </c>
      <c r="B17" s="13">
        <f>SUM(B13:B15)</f>
        <v>1079000</v>
      </c>
      <c r="C17" s="13">
        <f>SUM(C13:C15)</f>
        <v>1027000</v>
      </c>
      <c r="D17" s="13">
        <f>SUM(D13:D15)</f>
        <v>780000</v>
      </c>
      <c r="E17" s="13">
        <f t="shared" ref="E17:N17" si="6">SUM(E13:E15)</f>
        <v>2064000</v>
      </c>
      <c r="F17" s="13">
        <f t="shared" si="6"/>
        <v>1298000</v>
      </c>
      <c r="G17" s="13">
        <f t="shared" si="6"/>
        <v>1666600</v>
      </c>
      <c r="H17" s="13">
        <f t="shared" si="6"/>
        <v>2060000</v>
      </c>
      <c r="I17" s="13">
        <f t="shared" si="6"/>
        <v>2049400</v>
      </c>
      <c r="J17" s="13">
        <f t="shared" si="6"/>
        <v>4010000</v>
      </c>
      <c r="K17" s="13">
        <f t="shared" si="6"/>
        <v>1012000</v>
      </c>
      <c r="L17" s="13">
        <f t="shared" si="6"/>
        <v>1829000</v>
      </c>
      <c r="M17" s="13">
        <f t="shared" si="6"/>
        <v>2876000</v>
      </c>
      <c r="N17" s="13">
        <f t="shared" si="6"/>
        <v>21751000</v>
      </c>
    </row>
    <row r="18" spans="1:14" ht="13.5" thickTop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4"/>
    </row>
    <row r="19" spans="1:14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4"/>
    </row>
    <row r="20" spans="1:14" x14ac:dyDescent="0.2">
      <c r="A20" t="s">
        <v>32</v>
      </c>
      <c r="B20" s="11">
        <f>+B11</f>
        <v>1200000</v>
      </c>
      <c r="C20" s="11">
        <f>+C11+B20</f>
        <v>2742150</v>
      </c>
      <c r="D20" s="11">
        <f>+D11+C20</f>
        <v>3862000</v>
      </c>
      <c r="E20" s="11">
        <f>+E11+D20</f>
        <v>6822000</v>
      </c>
      <c r="F20" s="11">
        <f t="shared" ref="F20:M20" si="7">+F11+E20</f>
        <v>8646000</v>
      </c>
      <c r="G20" s="11">
        <f t="shared" si="7"/>
        <v>11725000</v>
      </c>
      <c r="H20" s="11">
        <f t="shared" si="7"/>
        <v>14403800</v>
      </c>
      <c r="I20" s="11">
        <f t="shared" si="7"/>
        <v>17423800</v>
      </c>
      <c r="J20" s="11">
        <f t="shared" si="7"/>
        <v>22596000</v>
      </c>
      <c r="K20" s="11">
        <f t="shared" si="7"/>
        <v>23996000</v>
      </c>
      <c r="L20" s="11">
        <f t="shared" si="7"/>
        <v>26562000</v>
      </c>
      <c r="M20" s="11">
        <f t="shared" si="7"/>
        <v>30512000</v>
      </c>
      <c r="N20" s="14"/>
    </row>
    <row r="21" spans="1:14" x14ac:dyDescent="0.2">
      <c r="A21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</row>
    <row r="22" spans="1:14" x14ac:dyDescent="0.2">
      <c r="A22" t="s">
        <v>28</v>
      </c>
      <c r="B22" s="16">
        <f>+B17</f>
        <v>1079000</v>
      </c>
      <c r="C22" s="16">
        <f>+C17+B22</f>
        <v>2106000</v>
      </c>
      <c r="D22" s="16">
        <f t="shared" ref="D22:M22" si="8">+D17+C22</f>
        <v>2886000</v>
      </c>
      <c r="E22" s="16">
        <f t="shared" si="8"/>
        <v>4950000</v>
      </c>
      <c r="F22" s="16">
        <f t="shared" si="8"/>
        <v>6248000</v>
      </c>
      <c r="G22" s="16">
        <f t="shared" si="8"/>
        <v>7914600</v>
      </c>
      <c r="H22" s="16">
        <f t="shared" si="8"/>
        <v>9974600</v>
      </c>
      <c r="I22" s="16">
        <f t="shared" si="8"/>
        <v>12024000</v>
      </c>
      <c r="J22" s="16">
        <f t="shared" si="8"/>
        <v>16034000</v>
      </c>
      <c r="K22" s="16">
        <f t="shared" si="8"/>
        <v>17046000</v>
      </c>
      <c r="L22" s="16">
        <f t="shared" si="8"/>
        <v>18875000</v>
      </c>
      <c r="M22" s="16">
        <f t="shared" si="8"/>
        <v>21751000</v>
      </c>
    </row>
    <row r="23" spans="1:14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x14ac:dyDescent="0.2">
      <c r="A24" t="s">
        <v>14</v>
      </c>
      <c r="B24" s="11">
        <f>+B20-B22</f>
        <v>121000</v>
      </c>
      <c r="C24" s="11">
        <f t="shared" ref="C24:L24" si="9">+C20-C22</f>
        <v>636150</v>
      </c>
      <c r="D24" s="11">
        <f t="shared" si="9"/>
        <v>976000</v>
      </c>
      <c r="E24" s="11">
        <f t="shared" si="9"/>
        <v>1872000</v>
      </c>
      <c r="F24" s="11">
        <f t="shared" si="9"/>
        <v>2398000</v>
      </c>
      <c r="G24" s="11">
        <f t="shared" si="9"/>
        <v>3810400</v>
      </c>
      <c r="H24" s="11">
        <f t="shared" si="9"/>
        <v>4429200</v>
      </c>
      <c r="I24" s="11">
        <f t="shared" si="9"/>
        <v>5399800</v>
      </c>
      <c r="J24" s="11">
        <f t="shared" si="9"/>
        <v>6562000</v>
      </c>
      <c r="K24" s="11">
        <f t="shared" si="9"/>
        <v>6950000</v>
      </c>
      <c r="L24" s="11">
        <f t="shared" si="9"/>
        <v>7687000</v>
      </c>
      <c r="M24" s="11">
        <f>+M20-M22</f>
        <v>8761000</v>
      </c>
    </row>
    <row r="25" spans="1:14" x14ac:dyDescent="0.2">
      <c r="A25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4" x14ac:dyDescent="0.2">
      <c r="A26" t="s">
        <v>16</v>
      </c>
      <c r="B26" s="16">
        <v>0</v>
      </c>
      <c r="C26" s="16">
        <v>0</v>
      </c>
      <c r="D26" s="16">
        <v>0</v>
      </c>
      <c r="E26" s="16">
        <v>0</v>
      </c>
      <c r="F26" s="16">
        <f>400000/8</f>
        <v>50000</v>
      </c>
      <c r="G26" s="16">
        <f>+$F$26*2</f>
        <v>100000</v>
      </c>
      <c r="H26" s="16">
        <f>+$F$26*3</f>
        <v>150000</v>
      </c>
      <c r="I26" s="16">
        <f>+$F$26*4</f>
        <v>200000</v>
      </c>
      <c r="J26" s="16">
        <f>+$F$26*5</f>
        <v>250000</v>
      </c>
      <c r="K26" s="16">
        <f>+$F$26*6</f>
        <v>300000</v>
      </c>
      <c r="L26" s="16">
        <f>+$F$26*7</f>
        <v>350000</v>
      </c>
      <c r="M26" s="16">
        <f>+$F$26*8</f>
        <v>400000</v>
      </c>
    </row>
    <row r="27" spans="1:14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">
      <c r="A28" t="s">
        <v>14</v>
      </c>
      <c r="B28" s="11">
        <f>+B24-B26</f>
        <v>121000</v>
      </c>
      <c r="C28" s="11">
        <f t="shared" ref="C28:M28" si="10">+C24-C26</f>
        <v>636150</v>
      </c>
      <c r="D28" s="11">
        <f t="shared" si="10"/>
        <v>976000</v>
      </c>
      <c r="E28" s="11">
        <f t="shared" si="10"/>
        <v>1872000</v>
      </c>
      <c r="F28" s="11">
        <f t="shared" si="10"/>
        <v>2348000</v>
      </c>
      <c r="G28" s="11">
        <f t="shared" si="10"/>
        <v>3710400</v>
      </c>
      <c r="H28" s="11">
        <f t="shared" si="10"/>
        <v>4279200</v>
      </c>
      <c r="I28" s="11">
        <f t="shared" si="10"/>
        <v>5199800</v>
      </c>
      <c r="J28" s="11">
        <f t="shared" si="10"/>
        <v>6312000</v>
      </c>
      <c r="K28" s="11">
        <f t="shared" si="10"/>
        <v>6650000</v>
      </c>
      <c r="L28" s="11">
        <f t="shared" si="10"/>
        <v>7337000</v>
      </c>
      <c r="M28" s="11">
        <f t="shared" si="10"/>
        <v>8361000</v>
      </c>
    </row>
    <row r="29" spans="1:14" x14ac:dyDescent="0.2">
      <c r="A29" t="s">
        <v>15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">
      <c r="A30" t="s">
        <v>17</v>
      </c>
      <c r="B30" s="16">
        <v>20000</v>
      </c>
      <c r="C30" s="16">
        <f t="shared" ref="C30:M30" si="11">+B30</f>
        <v>20000</v>
      </c>
      <c r="D30" s="16">
        <f t="shared" si="11"/>
        <v>20000</v>
      </c>
      <c r="E30" s="16">
        <f t="shared" si="11"/>
        <v>20000</v>
      </c>
      <c r="F30" s="16">
        <f t="shared" si="11"/>
        <v>20000</v>
      </c>
      <c r="G30" s="16">
        <f t="shared" si="11"/>
        <v>20000</v>
      </c>
      <c r="H30" s="16">
        <f t="shared" si="11"/>
        <v>20000</v>
      </c>
      <c r="I30" s="16">
        <f t="shared" si="11"/>
        <v>20000</v>
      </c>
      <c r="J30" s="16">
        <f t="shared" si="11"/>
        <v>20000</v>
      </c>
      <c r="K30" s="16">
        <f t="shared" si="11"/>
        <v>20000</v>
      </c>
      <c r="L30" s="16">
        <f t="shared" si="11"/>
        <v>20000</v>
      </c>
      <c r="M30" s="16">
        <f t="shared" si="11"/>
        <v>20000</v>
      </c>
    </row>
    <row r="31" spans="1:14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">
      <c r="A32" t="s">
        <v>18</v>
      </c>
      <c r="B32" s="11">
        <f t="shared" ref="B32:M32" si="12">+B28-B30</f>
        <v>101000</v>
      </c>
      <c r="C32" s="11">
        <f t="shared" si="12"/>
        <v>616150</v>
      </c>
      <c r="D32" s="11">
        <f t="shared" si="12"/>
        <v>956000</v>
      </c>
      <c r="E32" s="11">
        <f t="shared" si="12"/>
        <v>1852000</v>
      </c>
      <c r="F32" s="11">
        <f t="shared" si="12"/>
        <v>2328000</v>
      </c>
      <c r="G32" s="11">
        <f t="shared" si="12"/>
        <v>3690400</v>
      </c>
      <c r="H32" s="11">
        <f t="shared" si="12"/>
        <v>4259200</v>
      </c>
      <c r="I32" s="11">
        <f t="shared" si="12"/>
        <v>5179800</v>
      </c>
      <c r="J32" s="11">
        <f t="shared" si="12"/>
        <v>6292000</v>
      </c>
      <c r="K32" s="11">
        <f t="shared" si="12"/>
        <v>6630000</v>
      </c>
      <c r="L32" s="11">
        <f t="shared" si="12"/>
        <v>7317000</v>
      </c>
      <c r="M32" s="11">
        <f t="shared" si="12"/>
        <v>8341000</v>
      </c>
    </row>
    <row r="33" spans="1:15" x14ac:dyDescent="0.2">
      <c r="A33" t="s">
        <v>19</v>
      </c>
      <c r="B33" s="17">
        <v>0.3</v>
      </c>
      <c r="C33" s="17">
        <v>0.3</v>
      </c>
      <c r="D33" s="17">
        <v>0.3</v>
      </c>
      <c r="E33" s="17">
        <v>0.3</v>
      </c>
      <c r="F33" s="17">
        <v>0.3</v>
      </c>
      <c r="G33" s="17">
        <v>0.3</v>
      </c>
      <c r="H33" s="17">
        <v>0.3</v>
      </c>
      <c r="I33" s="17">
        <v>0.3</v>
      </c>
      <c r="J33" s="17">
        <v>0.3</v>
      </c>
      <c r="K33" s="17">
        <v>0.3</v>
      </c>
      <c r="L33" s="17">
        <v>0.3</v>
      </c>
      <c r="M33" s="17">
        <v>0.3</v>
      </c>
    </row>
    <row r="34" spans="1:15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2">
      <c r="A35" t="s">
        <v>20</v>
      </c>
      <c r="B35" s="11">
        <f>+B32*B33</f>
        <v>30300</v>
      </c>
      <c r="C35" s="11">
        <f t="shared" ref="C35:M35" si="13">+C32*C33</f>
        <v>184845</v>
      </c>
      <c r="D35" s="11">
        <f t="shared" si="13"/>
        <v>286800</v>
      </c>
      <c r="E35" s="11">
        <f t="shared" si="13"/>
        <v>555600</v>
      </c>
      <c r="F35" s="11">
        <f t="shared" si="13"/>
        <v>698400</v>
      </c>
      <c r="G35" s="11">
        <f t="shared" si="13"/>
        <v>1107120</v>
      </c>
      <c r="H35" s="11">
        <f t="shared" si="13"/>
        <v>1277760</v>
      </c>
      <c r="I35" s="11">
        <f t="shared" si="13"/>
        <v>1553940</v>
      </c>
      <c r="J35" s="11">
        <f t="shared" si="13"/>
        <v>1887600</v>
      </c>
      <c r="K35" s="11">
        <f t="shared" si="13"/>
        <v>1989000</v>
      </c>
      <c r="L35" s="11">
        <f t="shared" si="13"/>
        <v>2195100</v>
      </c>
      <c r="M35" s="11">
        <f t="shared" si="13"/>
        <v>2502300</v>
      </c>
      <c r="N35" s="11"/>
      <c r="O35" s="11"/>
    </row>
    <row r="36" spans="1:15" x14ac:dyDescent="0.2">
      <c r="A36" t="s">
        <v>15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5" x14ac:dyDescent="0.2">
      <c r="A37" t="s">
        <v>21</v>
      </c>
      <c r="B37" s="11">
        <v>0</v>
      </c>
      <c r="C37" s="11">
        <f>+B37+B40</f>
        <v>28550</v>
      </c>
      <c r="D37" s="11">
        <f t="shared" ref="D37:M37" si="14">+C37+C40</f>
        <v>181870</v>
      </c>
      <c r="E37" s="11">
        <f t="shared" si="14"/>
        <v>282338</v>
      </c>
      <c r="F37" s="11">
        <f>+E37+E40</f>
        <v>549799</v>
      </c>
      <c r="G37" s="11">
        <f t="shared" si="14"/>
        <v>692309</v>
      </c>
      <c r="H37" s="11">
        <f t="shared" si="14"/>
        <v>1100420</v>
      </c>
      <c r="I37" s="11">
        <f t="shared" si="14"/>
        <v>1269050</v>
      </c>
      <c r="J37" s="11">
        <f t="shared" si="14"/>
        <v>1544794</v>
      </c>
      <c r="K37" s="11">
        <f t="shared" si="14"/>
        <v>1877540</v>
      </c>
      <c r="L37" s="11">
        <f t="shared" si="14"/>
        <v>1978437</v>
      </c>
      <c r="M37" s="11">
        <f t="shared" si="14"/>
        <v>2183480</v>
      </c>
    </row>
    <row r="38" spans="1:15" x14ac:dyDescent="0.2">
      <c r="A38" t="s">
        <v>22</v>
      </c>
      <c r="B38" s="16">
        <v>1750</v>
      </c>
      <c r="C38" s="16">
        <v>2975</v>
      </c>
      <c r="D38" s="16">
        <v>4462</v>
      </c>
      <c r="E38" s="16">
        <v>5801</v>
      </c>
      <c r="F38" s="16">
        <v>6091</v>
      </c>
      <c r="G38" s="16">
        <v>6700</v>
      </c>
      <c r="H38" s="16">
        <v>8710</v>
      </c>
      <c r="I38" s="16">
        <v>9146</v>
      </c>
      <c r="J38" s="16">
        <v>10060</v>
      </c>
      <c r="K38" s="16">
        <v>10563</v>
      </c>
      <c r="L38" s="16">
        <v>11620</v>
      </c>
      <c r="M38" s="16">
        <v>12782</v>
      </c>
      <c r="N38" s="11"/>
    </row>
    <row r="39" spans="1:15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5" x14ac:dyDescent="0.2">
      <c r="A40" t="s">
        <v>23</v>
      </c>
      <c r="B40" s="14">
        <f>+B35-B37-B38</f>
        <v>28550</v>
      </c>
      <c r="C40" s="14">
        <f t="shared" ref="C40:M40" si="15">+C35-C37-C38</f>
        <v>153320</v>
      </c>
      <c r="D40" s="14">
        <f t="shared" si="15"/>
        <v>100468</v>
      </c>
      <c r="E40" s="14">
        <f t="shared" si="15"/>
        <v>267461</v>
      </c>
      <c r="F40" s="14">
        <f t="shared" si="15"/>
        <v>142510</v>
      </c>
      <c r="G40" s="14">
        <f t="shared" si="15"/>
        <v>408111</v>
      </c>
      <c r="H40" s="14">
        <f t="shared" si="15"/>
        <v>168630</v>
      </c>
      <c r="I40" s="14">
        <f t="shared" si="15"/>
        <v>275744</v>
      </c>
      <c r="J40" s="14">
        <f t="shared" si="15"/>
        <v>332746</v>
      </c>
      <c r="K40" s="14">
        <f t="shared" si="15"/>
        <v>100897</v>
      </c>
      <c r="L40" s="14">
        <f t="shared" si="15"/>
        <v>205043</v>
      </c>
      <c r="M40" s="14">
        <f t="shared" si="15"/>
        <v>306038</v>
      </c>
      <c r="N40" s="14"/>
    </row>
    <row r="41" spans="1:15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5" x14ac:dyDescent="0.2">
      <c r="A42" t="s">
        <v>33</v>
      </c>
      <c r="B42" s="16">
        <f>+B40</f>
        <v>28550</v>
      </c>
      <c r="C42" s="16">
        <f>+C72+B77</f>
        <v>119850</v>
      </c>
      <c r="D42" s="16">
        <f t="shared" ref="D42:M42" si="16">+D72</f>
        <v>60000</v>
      </c>
      <c r="E42" s="16">
        <f t="shared" si="16"/>
        <v>174000</v>
      </c>
      <c r="F42" s="16">
        <f t="shared" si="16"/>
        <v>99000</v>
      </c>
      <c r="G42" s="16">
        <f t="shared" si="16"/>
        <v>178800</v>
      </c>
      <c r="H42" s="16">
        <f t="shared" si="16"/>
        <v>150000</v>
      </c>
      <c r="I42" s="16">
        <f t="shared" si="16"/>
        <v>172200</v>
      </c>
      <c r="J42" s="16">
        <f t="shared" si="16"/>
        <v>300000</v>
      </c>
      <c r="K42" s="16">
        <f t="shared" si="16"/>
        <v>66000</v>
      </c>
      <c r="L42" s="16">
        <f t="shared" si="16"/>
        <v>150000</v>
      </c>
      <c r="M42" s="16">
        <f t="shared" si="16"/>
        <v>228000</v>
      </c>
      <c r="N42" s="11"/>
    </row>
    <row r="43" spans="1:15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5" x14ac:dyDescent="0.2">
      <c r="A44" t="s">
        <v>23</v>
      </c>
      <c r="B44" s="14">
        <f>+B40-B42</f>
        <v>0</v>
      </c>
      <c r="C44" s="14">
        <f t="shared" ref="C44:M44" si="17">+C40-C42</f>
        <v>33470</v>
      </c>
      <c r="D44" s="14">
        <f t="shared" si="17"/>
        <v>40468</v>
      </c>
      <c r="E44" s="14">
        <f t="shared" si="17"/>
        <v>93461</v>
      </c>
      <c r="F44" s="14">
        <f t="shared" si="17"/>
        <v>43510</v>
      </c>
      <c r="G44" s="14">
        <f t="shared" si="17"/>
        <v>229311</v>
      </c>
      <c r="H44" s="14">
        <f t="shared" si="17"/>
        <v>18630</v>
      </c>
      <c r="I44" s="14">
        <f t="shared" si="17"/>
        <v>103544</v>
      </c>
      <c r="J44" s="14">
        <f t="shared" si="17"/>
        <v>32746</v>
      </c>
      <c r="K44" s="14">
        <f t="shared" si="17"/>
        <v>34897</v>
      </c>
      <c r="L44" s="14">
        <f t="shared" si="17"/>
        <v>55043</v>
      </c>
      <c r="M44" s="14">
        <f t="shared" si="17"/>
        <v>78038</v>
      </c>
      <c r="N44" s="14"/>
    </row>
    <row r="45" spans="1:15" ht="13.5" thickBot="1" x14ac:dyDescent="0.25">
      <c r="A45" t="s">
        <v>24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1"/>
    </row>
    <row r="46" spans="1:15" ht="13.5" thickTop="1" x14ac:dyDescent="0.2"/>
    <row r="48" spans="1:15" x14ac:dyDescent="0.2">
      <c r="E48" s="1" t="s">
        <v>52</v>
      </c>
    </row>
    <row r="49" spans="1:13" ht="23.25" customHeight="1" thickBot="1" x14ac:dyDescent="0.25">
      <c r="A49" s="28" t="s">
        <v>67</v>
      </c>
      <c r="B49" s="13">
        <f>+B7*0.08</f>
        <v>96000</v>
      </c>
      <c r="C49" s="13">
        <f t="shared" ref="C49:M49" si="18">+C7*0.08</f>
        <v>120000</v>
      </c>
      <c r="D49" s="13">
        <f t="shared" si="18"/>
        <v>80000</v>
      </c>
      <c r="E49" s="13">
        <f t="shared" si="18"/>
        <v>232000</v>
      </c>
      <c r="F49" s="13">
        <f t="shared" si="18"/>
        <v>132000</v>
      </c>
      <c r="G49" s="13">
        <f t="shared" si="18"/>
        <v>238400</v>
      </c>
      <c r="H49" s="13">
        <f t="shared" si="18"/>
        <v>200000</v>
      </c>
      <c r="I49" s="13">
        <f t="shared" si="18"/>
        <v>229600</v>
      </c>
      <c r="J49" s="13">
        <f t="shared" si="18"/>
        <v>400000</v>
      </c>
      <c r="K49" s="13">
        <f t="shared" si="18"/>
        <v>88000</v>
      </c>
      <c r="L49" s="13">
        <f t="shared" si="18"/>
        <v>200000</v>
      </c>
      <c r="M49" s="13">
        <f t="shared" si="18"/>
        <v>304000</v>
      </c>
    </row>
    <row r="50" spans="1:13" ht="27" thickTop="1" thickBot="1" x14ac:dyDescent="0.25">
      <c r="A50" s="22" t="s">
        <v>46</v>
      </c>
      <c r="B50" s="13">
        <f t="shared" ref="B50:M50" si="19">+B13*0.1</f>
        <v>85000</v>
      </c>
      <c r="C50" s="13">
        <f t="shared" si="19"/>
        <v>77000</v>
      </c>
      <c r="D50" s="13">
        <f t="shared" si="19"/>
        <v>60000</v>
      </c>
      <c r="E50" s="13">
        <f t="shared" si="19"/>
        <v>156000</v>
      </c>
      <c r="F50" s="13">
        <f t="shared" si="19"/>
        <v>100000</v>
      </c>
      <c r="G50" s="13">
        <f t="shared" si="19"/>
        <v>119000</v>
      </c>
      <c r="H50" s="13">
        <f t="shared" si="19"/>
        <v>160000</v>
      </c>
      <c r="I50" s="13">
        <f t="shared" si="19"/>
        <v>155000</v>
      </c>
      <c r="J50" s="13">
        <f t="shared" si="19"/>
        <v>310000</v>
      </c>
      <c r="K50" s="13">
        <f t="shared" si="19"/>
        <v>80000</v>
      </c>
      <c r="L50" s="13">
        <f t="shared" si="19"/>
        <v>139000</v>
      </c>
      <c r="M50" s="13">
        <f t="shared" si="19"/>
        <v>220000</v>
      </c>
    </row>
    <row r="51" spans="1:13" ht="13.5" thickTop="1" x14ac:dyDescent="0.2">
      <c r="A51" s="21"/>
    </row>
    <row r="52" spans="1:13" ht="25.5" x14ac:dyDescent="0.2">
      <c r="A52" s="22" t="s">
        <v>47</v>
      </c>
      <c r="B52" s="11">
        <f>+B50</f>
        <v>85000</v>
      </c>
      <c r="C52" s="11">
        <f t="shared" ref="C52:M52" si="20">+C50+B52</f>
        <v>162000</v>
      </c>
      <c r="D52" s="11">
        <f t="shared" si="20"/>
        <v>222000</v>
      </c>
      <c r="E52" s="11">
        <f t="shared" si="20"/>
        <v>378000</v>
      </c>
      <c r="F52" s="11">
        <f t="shared" si="20"/>
        <v>478000</v>
      </c>
      <c r="G52" s="11">
        <f t="shared" si="20"/>
        <v>597000</v>
      </c>
      <c r="H52" s="11">
        <f t="shared" si="20"/>
        <v>757000</v>
      </c>
      <c r="I52" s="11">
        <f t="shared" si="20"/>
        <v>912000</v>
      </c>
      <c r="J52" s="11">
        <f t="shared" si="20"/>
        <v>1222000</v>
      </c>
      <c r="K52" s="11">
        <f t="shared" si="20"/>
        <v>1302000</v>
      </c>
      <c r="L52" s="11">
        <f t="shared" si="20"/>
        <v>1441000</v>
      </c>
      <c r="M52" s="11">
        <f t="shared" si="20"/>
        <v>1661000</v>
      </c>
    </row>
    <row r="53" spans="1:13" x14ac:dyDescent="0.2">
      <c r="A53" s="21" t="s">
        <v>48</v>
      </c>
    </row>
    <row r="54" spans="1:13" x14ac:dyDescent="0.2">
      <c r="A54" s="22" t="s">
        <v>19</v>
      </c>
      <c r="B54" s="23">
        <v>0.16</v>
      </c>
      <c r="C54" s="23">
        <v>0.16</v>
      </c>
      <c r="D54" s="23">
        <v>0.16</v>
      </c>
      <c r="E54" s="23">
        <v>0.16</v>
      </c>
      <c r="F54" s="23">
        <v>0.16</v>
      </c>
      <c r="G54" s="23">
        <v>0.16</v>
      </c>
      <c r="H54" s="23">
        <v>0.16</v>
      </c>
      <c r="I54" s="23">
        <v>0.16</v>
      </c>
      <c r="J54" s="23">
        <v>0.16</v>
      </c>
      <c r="K54" s="23">
        <v>0.16</v>
      </c>
      <c r="L54" s="23">
        <v>0.16</v>
      </c>
      <c r="M54" s="23">
        <v>0.16</v>
      </c>
    </row>
    <row r="56" spans="1:13" x14ac:dyDescent="0.2">
      <c r="A56" s="22" t="s">
        <v>49</v>
      </c>
      <c r="B56" s="11">
        <f>+B52*B54</f>
        <v>13600</v>
      </c>
      <c r="C56" s="11">
        <f t="shared" ref="C56:M56" si="21">+C52*C54</f>
        <v>25920</v>
      </c>
      <c r="D56" s="11">
        <f t="shared" si="21"/>
        <v>35520</v>
      </c>
      <c r="E56" s="11">
        <f t="shared" si="21"/>
        <v>60480</v>
      </c>
      <c r="F56" s="11">
        <f t="shared" si="21"/>
        <v>76480</v>
      </c>
      <c r="G56" s="11">
        <f t="shared" si="21"/>
        <v>95520</v>
      </c>
      <c r="H56" s="11">
        <f t="shared" si="21"/>
        <v>121120</v>
      </c>
      <c r="I56" s="11">
        <f t="shared" si="21"/>
        <v>145920</v>
      </c>
      <c r="J56" s="11">
        <f t="shared" si="21"/>
        <v>195520</v>
      </c>
      <c r="K56" s="11">
        <f t="shared" si="21"/>
        <v>208320</v>
      </c>
      <c r="L56" s="11">
        <f t="shared" si="21"/>
        <v>230560</v>
      </c>
      <c r="M56" s="11">
        <f t="shared" si="21"/>
        <v>265760</v>
      </c>
    </row>
    <row r="57" spans="1:13" x14ac:dyDescent="0.2">
      <c r="A57" s="21" t="s">
        <v>15</v>
      </c>
    </row>
    <row r="58" spans="1:13" x14ac:dyDescent="0.2">
      <c r="A58" s="22" t="s">
        <v>50</v>
      </c>
      <c r="B58" s="16">
        <v>0</v>
      </c>
      <c r="C58" s="16">
        <f>+B58+B60</f>
        <v>13600</v>
      </c>
      <c r="D58" s="16">
        <f t="shared" ref="D58:M58" si="22">+C58+C60</f>
        <v>25920</v>
      </c>
      <c r="E58" s="16">
        <f t="shared" si="22"/>
        <v>35520</v>
      </c>
      <c r="F58" s="16">
        <f t="shared" si="22"/>
        <v>60480</v>
      </c>
      <c r="G58" s="16">
        <f t="shared" si="22"/>
        <v>76480</v>
      </c>
      <c r="H58" s="16">
        <f t="shared" si="22"/>
        <v>95520</v>
      </c>
      <c r="I58" s="16">
        <f t="shared" si="22"/>
        <v>121120</v>
      </c>
      <c r="J58" s="16">
        <f t="shared" si="22"/>
        <v>145920</v>
      </c>
      <c r="K58" s="16">
        <f t="shared" si="22"/>
        <v>195520</v>
      </c>
      <c r="L58" s="16">
        <f t="shared" si="22"/>
        <v>208320</v>
      </c>
      <c r="M58" s="16">
        <f t="shared" si="22"/>
        <v>230560</v>
      </c>
    </row>
    <row r="59" spans="1:13" x14ac:dyDescent="0.2">
      <c r="B59" s="11"/>
      <c r="C59" s="11"/>
      <c r="D59" s="11"/>
    </row>
    <row r="60" spans="1:13" x14ac:dyDescent="0.2">
      <c r="A60" s="22" t="s">
        <v>51</v>
      </c>
      <c r="B60" s="14">
        <f>+B56-B58</f>
        <v>13600</v>
      </c>
      <c r="C60" s="14">
        <f t="shared" ref="C60:M60" si="23">+C56-C58</f>
        <v>12320</v>
      </c>
      <c r="D60" s="14">
        <f t="shared" si="23"/>
        <v>9600</v>
      </c>
      <c r="E60" s="14">
        <f t="shared" si="23"/>
        <v>24960</v>
      </c>
      <c r="F60" s="14">
        <f t="shared" si="23"/>
        <v>16000</v>
      </c>
      <c r="G60" s="14">
        <f t="shared" si="23"/>
        <v>19040</v>
      </c>
      <c r="H60" s="14">
        <f t="shared" si="23"/>
        <v>25600</v>
      </c>
      <c r="I60" s="14">
        <f t="shared" si="23"/>
        <v>24800</v>
      </c>
      <c r="J60" s="14">
        <f t="shared" si="23"/>
        <v>49600</v>
      </c>
      <c r="K60" s="14">
        <f t="shared" si="23"/>
        <v>12800</v>
      </c>
      <c r="L60" s="14">
        <f t="shared" si="23"/>
        <v>22240</v>
      </c>
      <c r="M60" s="14">
        <f t="shared" si="23"/>
        <v>35200</v>
      </c>
    </row>
    <row r="61" spans="1:13" x14ac:dyDescent="0.2">
      <c r="A61" s="21" t="s">
        <v>15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">
      <c r="A62" t="s">
        <v>33</v>
      </c>
      <c r="B62" s="16">
        <f>+B60</f>
        <v>13600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</row>
    <row r="63" spans="1:13" x14ac:dyDescent="0.2">
      <c r="A63" s="2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3.5" thickBot="1" x14ac:dyDescent="0.25">
      <c r="A64" t="s">
        <v>23</v>
      </c>
      <c r="B64" s="13">
        <f>+B60-B62</f>
        <v>0</v>
      </c>
      <c r="C64" s="13">
        <f t="shared" ref="C64:M64" si="24">+C60-C62</f>
        <v>12320</v>
      </c>
      <c r="D64" s="13">
        <f t="shared" si="24"/>
        <v>9600</v>
      </c>
      <c r="E64" s="13">
        <f t="shared" si="24"/>
        <v>24960</v>
      </c>
      <c r="F64" s="13">
        <f t="shared" si="24"/>
        <v>16000</v>
      </c>
      <c r="G64" s="13">
        <f t="shared" si="24"/>
        <v>19040</v>
      </c>
      <c r="H64" s="13">
        <f t="shared" si="24"/>
        <v>25600</v>
      </c>
      <c r="I64" s="13">
        <f t="shared" si="24"/>
        <v>24800</v>
      </c>
      <c r="J64" s="13">
        <f t="shared" si="24"/>
        <v>49600</v>
      </c>
      <c r="K64" s="13">
        <f t="shared" si="24"/>
        <v>12800</v>
      </c>
      <c r="L64" s="13">
        <f t="shared" si="24"/>
        <v>22240</v>
      </c>
      <c r="M64" s="13">
        <f t="shared" si="24"/>
        <v>35200</v>
      </c>
    </row>
    <row r="65" spans="1:13" ht="13.5" thickTop="1" x14ac:dyDescent="0.2">
      <c r="B65" s="11"/>
      <c r="C65" s="11"/>
      <c r="D65" s="11"/>
    </row>
    <row r="66" spans="1:13" x14ac:dyDescent="0.2">
      <c r="A66" s="1" t="s">
        <v>64</v>
      </c>
    </row>
    <row r="68" spans="1:13" x14ac:dyDescent="0.2">
      <c r="A68" t="s">
        <v>65</v>
      </c>
      <c r="B68" s="15">
        <f>+B14</f>
        <v>144000</v>
      </c>
      <c r="C68" s="15">
        <f t="shared" ref="C68:M68" si="25">+C14</f>
        <v>180000</v>
      </c>
      <c r="D68" s="15">
        <f t="shared" si="25"/>
        <v>120000</v>
      </c>
      <c r="E68" s="15">
        <f t="shared" si="25"/>
        <v>348000</v>
      </c>
      <c r="F68" s="15">
        <f t="shared" si="25"/>
        <v>198000</v>
      </c>
      <c r="G68" s="15">
        <f t="shared" si="25"/>
        <v>357600</v>
      </c>
      <c r="H68" s="15">
        <f t="shared" si="25"/>
        <v>300000</v>
      </c>
      <c r="I68" s="15">
        <f t="shared" si="25"/>
        <v>344400</v>
      </c>
      <c r="J68" s="15">
        <f t="shared" si="25"/>
        <v>600000</v>
      </c>
      <c r="K68" s="15">
        <f t="shared" si="25"/>
        <v>132000</v>
      </c>
      <c r="L68" s="15">
        <f t="shared" si="25"/>
        <v>300000</v>
      </c>
      <c r="M68" s="15">
        <f t="shared" si="25"/>
        <v>456000</v>
      </c>
    </row>
    <row r="69" spans="1:13" x14ac:dyDescent="0.2">
      <c r="A69" t="s">
        <v>58</v>
      </c>
      <c r="B69" s="11"/>
    </row>
    <row r="70" spans="1:13" x14ac:dyDescent="0.2">
      <c r="A70" t="s">
        <v>66</v>
      </c>
      <c r="B70" s="25">
        <v>0.5</v>
      </c>
      <c r="C70" s="25">
        <v>0.5</v>
      </c>
      <c r="D70" s="25">
        <v>0.5</v>
      </c>
      <c r="E70" s="25">
        <v>0.5</v>
      </c>
      <c r="F70" s="25">
        <v>0.5</v>
      </c>
      <c r="G70" s="25">
        <v>0.5</v>
      </c>
      <c r="H70" s="25">
        <v>0.5</v>
      </c>
      <c r="I70" s="25">
        <v>0.5</v>
      </c>
      <c r="J70" s="25">
        <v>0.5</v>
      </c>
      <c r="K70" s="25">
        <v>0.5</v>
      </c>
      <c r="L70" s="25">
        <v>0.5</v>
      </c>
      <c r="M70" s="25">
        <v>0.5</v>
      </c>
    </row>
    <row r="71" spans="1:13" x14ac:dyDescent="0.2">
      <c r="B71" s="11"/>
    </row>
    <row r="72" spans="1:13" x14ac:dyDescent="0.2">
      <c r="A72" t="s">
        <v>33</v>
      </c>
      <c r="B72" s="30">
        <f>+B68*B70</f>
        <v>72000</v>
      </c>
      <c r="C72" s="30">
        <f t="shared" ref="C72:M72" si="26">+C68*C70</f>
        <v>90000</v>
      </c>
      <c r="D72" s="30">
        <f t="shared" si="26"/>
        <v>60000</v>
      </c>
      <c r="E72" s="30">
        <f t="shared" si="26"/>
        <v>174000</v>
      </c>
      <c r="F72" s="30">
        <f t="shared" si="26"/>
        <v>99000</v>
      </c>
      <c r="G72" s="30">
        <f t="shared" si="26"/>
        <v>178800</v>
      </c>
      <c r="H72" s="30">
        <f t="shared" si="26"/>
        <v>150000</v>
      </c>
      <c r="I72" s="30">
        <f t="shared" si="26"/>
        <v>172200</v>
      </c>
      <c r="J72" s="30">
        <f t="shared" si="26"/>
        <v>300000</v>
      </c>
      <c r="K72" s="30">
        <f t="shared" si="26"/>
        <v>66000</v>
      </c>
      <c r="L72" s="30">
        <f t="shared" si="26"/>
        <v>150000</v>
      </c>
      <c r="M72" s="30">
        <f t="shared" si="26"/>
        <v>228000</v>
      </c>
    </row>
    <row r="73" spans="1:13" x14ac:dyDescent="0.2">
      <c r="A73" s="21" t="s">
        <v>15</v>
      </c>
      <c r="B73" s="27">
        <f>+B72</f>
        <v>72000</v>
      </c>
      <c r="C73" s="27">
        <f>+B72+C72</f>
        <v>162000</v>
      </c>
      <c r="D73" s="27">
        <f>+D72+C73</f>
        <v>222000</v>
      </c>
      <c r="E73" s="27">
        <f t="shared" ref="E73:M73" si="27">+E72+D73</f>
        <v>396000</v>
      </c>
      <c r="F73" s="27">
        <f t="shared" si="27"/>
        <v>495000</v>
      </c>
      <c r="G73" s="27">
        <f t="shared" si="27"/>
        <v>673800</v>
      </c>
      <c r="H73" s="27">
        <f t="shared" si="27"/>
        <v>823800</v>
      </c>
      <c r="I73" s="27">
        <f t="shared" si="27"/>
        <v>996000</v>
      </c>
      <c r="J73" s="27">
        <f t="shared" si="27"/>
        <v>1296000</v>
      </c>
      <c r="K73" s="27">
        <f t="shared" si="27"/>
        <v>1362000</v>
      </c>
      <c r="L73" s="27">
        <f t="shared" si="27"/>
        <v>1512000</v>
      </c>
      <c r="M73" s="27">
        <f t="shared" si="27"/>
        <v>1740000</v>
      </c>
    </row>
    <row r="74" spans="1:13" x14ac:dyDescent="0.2">
      <c r="A74" s="21" t="s">
        <v>68</v>
      </c>
      <c r="B74" s="26">
        <f>+B42</f>
        <v>28550</v>
      </c>
      <c r="C74" s="26">
        <f t="shared" ref="C74:M74" si="28">+C42</f>
        <v>119850</v>
      </c>
      <c r="D74" s="26">
        <f t="shared" si="28"/>
        <v>60000</v>
      </c>
      <c r="E74" s="26">
        <f t="shared" si="28"/>
        <v>174000</v>
      </c>
      <c r="F74" s="26">
        <f t="shared" si="28"/>
        <v>99000</v>
      </c>
      <c r="G74" s="26">
        <f t="shared" si="28"/>
        <v>178800</v>
      </c>
      <c r="H74" s="26">
        <f t="shared" si="28"/>
        <v>150000</v>
      </c>
      <c r="I74" s="26">
        <f t="shared" si="28"/>
        <v>172200</v>
      </c>
      <c r="J74" s="26">
        <f t="shared" si="28"/>
        <v>300000</v>
      </c>
      <c r="K74" s="26">
        <f t="shared" si="28"/>
        <v>66000</v>
      </c>
      <c r="L74" s="26">
        <f t="shared" si="28"/>
        <v>150000</v>
      </c>
      <c r="M74" s="26">
        <f t="shared" si="28"/>
        <v>228000</v>
      </c>
    </row>
    <row r="75" spans="1:13" x14ac:dyDescent="0.2">
      <c r="A75" s="21" t="s">
        <v>69</v>
      </c>
      <c r="B75" s="29">
        <f>+B62</f>
        <v>13600</v>
      </c>
      <c r="C75" s="29">
        <f t="shared" ref="C75:M75" si="29">+C62</f>
        <v>0</v>
      </c>
      <c r="D75" s="29">
        <f t="shared" si="29"/>
        <v>0</v>
      </c>
      <c r="E75" s="29">
        <f t="shared" si="29"/>
        <v>0</v>
      </c>
      <c r="F75" s="29">
        <f t="shared" si="29"/>
        <v>0</v>
      </c>
      <c r="G75" s="29">
        <f t="shared" si="29"/>
        <v>0</v>
      </c>
      <c r="H75" s="29">
        <f t="shared" si="29"/>
        <v>0</v>
      </c>
      <c r="I75" s="29">
        <f t="shared" si="29"/>
        <v>0</v>
      </c>
      <c r="J75" s="29">
        <f t="shared" si="29"/>
        <v>0</v>
      </c>
      <c r="K75" s="29">
        <f t="shared" si="29"/>
        <v>0</v>
      </c>
      <c r="L75" s="29">
        <f t="shared" si="29"/>
        <v>0</v>
      </c>
      <c r="M75" s="29">
        <f t="shared" si="29"/>
        <v>0</v>
      </c>
    </row>
    <row r="76" spans="1:13" x14ac:dyDescent="0.2">
      <c r="A76" s="21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ht="13.5" thickBot="1" x14ac:dyDescent="0.25">
      <c r="A77" s="21" t="s">
        <v>62</v>
      </c>
      <c r="B77" s="24">
        <f>+B72-B74-B75</f>
        <v>29850</v>
      </c>
      <c r="C77" s="24">
        <v>0</v>
      </c>
      <c r="D77" s="24">
        <f t="shared" ref="D77:M77" si="30">+D72-D74-D75</f>
        <v>0</v>
      </c>
      <c r="E77" s="24">
        <f t="shared" si="30"/>
        <v>0</v>
      </c>
      <c r="F77" s="24">
        <f t="shared" si="30"/>
        <v>0</v>
      </c>
      <c r="G77" s="24">
        <f t="shared" si="30"/>
        <v>0</v>
      </c>
      <c r="H77" s="24">
        <f t="shared" si="30"/>
        <v>0</v>
      </c>
      <c r="I77" s="24">
        <f t="shared" si="30"/>
        <v>0</v>
      </c>
      <c r="J77" s="24">
        <f t="shared" si="30"/>
        <v>0</v>
      </c>
      <c r="K77" s="24">
        <f t="shared" si="30"/>
        <v>0</v>
      </c>
      <c r="L77" s="24">
        <f t="shared" si="30"/>
        <v>0</v>
      </c>
      <c r="M77" s="24">
        <f t="shared" si="30"/>
        <v>0</v>
      </c>
    </row>
    <row r="78" spans="1:13" ht="13.5" thickTop="1" x14ac:dyDescent="0.2"/>
  </sheetData>
  <printOptions horizontalCentered="1"/>
  <pageMargins left="0.15748031496062992" right="0.15748031496062992" top="0.70866141732283472" bottom="0.35433070866141736" header="0.27559055118110237" footer="0.31496062992125984"/>
  <pageSetup scale="80" orientation="landscape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PP-ISR-1</vt:lpstr>
      <vt:lpstr>PP-ISR-2</vt:lpstr>
      <vt:lpstr>PP-ISR-3</vt:lpstr>
      <vt:lpstr>PP-ISR-4</vt:lpstr>
      <vt:lpstr>PP-ISR-5</vt:lpstr>
      <vt:lpstr>'PP-ISR-4'!Área_de_impresión</vt:lpstr>
      <vt:lpstr>'PP-ISR-4'!Títulos_a_imprimir</vt:lpstr>
      <vt:lpstr>'PP-ISR-5'!Títulos_a_imprimir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Poblano</dc:creator>
  <cp:lastModifiedBy>Luis Poblano</cp:lastModifiedBy>
  <cp:lastPrinted>2019-07-10T23:54:21Z</cp:lastPrinted>
  <dcterms:created xsi:type="dcterms:W3CDTF">2015-09-21T16:32:20Z</dcterms:created>
  <dcterms:modified xsi:type="dcterms:W3CDTF">2020-09-11T04:27:25Z</dcterms:modified>
</cp:coreProperties>
</file>